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AAAAAPRÁCE\PROJEKTY\2020\Horovice prechod 9 kvetna_DSP_PD\změna leden 20017\DPS\rozpočet\"/>
    </mc:Choice>
  </mc:AlternateContent>
  <bookViews>
    <workbookView xWindow="0" yWindow="0" windowWidth="17445" windowHeight="9840"/>
  </bookViews>
  <sheets>
    <sheet name="Rekapitulace stavby" sheetId="1" r:id="rId1"/>
    <sheet name="SO 101 - Přechod pro chod..." sheetId="2" r:id="rId2"/>
    <sheet name="SO 102.1 - Část A - sjezd" sheetId="3" r:id="rId3"/>
    <sheet name="SO 102.2 - Část B - sjezd" sheetId="4" r:id="rId4"/>
    <sheet name="SO 103 - Dopravní značení" sheetId="5" r:id="rId5"/>
    <sheet name="SO 301 - Odvodnění komuni..." sheetId="6" r:id="rId6"/>
    <sheet name="SO 401 - Veřejné osvětlen..." sheetId="7" r:id="rId7"/>
    <sheet name="SO 801 - Rekultivace zele..." sheetId="8" r:id="rId8"/>
    <sheet name="VRN - Vedlejší rozpočtové..." sheetId="9" r:id="rId9"/>
  </sheets>
  <definedNames>
    <definedName name="_xlnm._FilterDatabase" localSheetId="1" hidden="1">'SO 101 - Přechod pro chod...'!$C$122:$K$214</definedName>
    <definedName name="_xlnm._FilterDatabase" localSheetId="2" hidden="1">'SO 102.1 - Část A - sjezd'!$C$121:$K$162</definedName>
    <definedName name="_xlnm._FilterDatabase" localSheetId="3" hidden="1">'SO 102.2 - Část B - sjezd'!$C$121:$K$172</definedName>
    <definedName name="_xlnm._FilterDatabase" localSheetId="4" hidden="1">'SO 103 - Dopravní značení'!$C$118:$K$158</definedName>
    <definedName name="_xlnm._FilterDatabase" localSheetId="5" hidden="1">'SO 301 - Odvodnění komuni...'!$C$123:$K$217</definedName>
    <definedName name="_xlnm._FilterDatabase" localSheetId="6" hidden="1">'SO 401 - Veřejné osvětlen...'!$C$124:$K$191</definedName>
    <definedName name="_xlnm._FilterDatabase" localSheetId="7" hidden="1">'SO 801 - Rekultivace zele...'!$C$118:$K$151</definedName>
    <definedName name="_xlnm._FilterDatabase" localSheetId="8" hidden="1">'VRN - Vedlejší rozpočtové...'!$C$124:$K$188</definedName>
    <definedName name="_xlnm.Print_Titles" localSheetId="0">'Rekapitulace stavby'!$92:$92</definedName>
    <definedName name="_xlnm.Print_Titles" localSheetId="1">'SO 101 - Přechod pro chod...'!$122:$122</definedName>
    <definedName name="_xlnm.Print_Titles" localSheetId="2">'SO 102.1 - Část A - sjezd'!$121:$121</definedName>
    <definedName name="_xlnm.Print_Titles" localSheetId="3">'SO 102.2 - Část B - sjezd'!$121:$121</definedName>
    <definedName name="_xlnm.Print_Titles" localSheetId="4">'SO 103 - Dopravní značení'!$118:$118</definedName>
    <definedName name="_xlnm.Print_Titles" localSheetId="5">'SO 301 - Odvodnění komuni...'!$123:$123</definedName>
    <definedName name="_xlnm.Print_Titles" localSheetId="6">'SO 401 - Veřejné osvětlen...'!$124:$124</definedName>
    <definedName name="_xlnm.Print_Titles" localSheetId="7">'SO 801 - Rekultivace zele...'!$118:$118</definedName>
    <definedName name="_xlnm.Print_Titles" localSheetId="8">'VRN - Vedlejší rozpočtové...'!$124:$124</definedName>
    <definedName name="_xlnm.Print_Area" localSheetId="0">'Rekapitulace stavby'!$D$4:$AO$76,'Rekapitulace stavby'!$C$82:$AQ$103</definedName>
    <definedName name="_xlnm.Print_Area" localSheetId="1">'SO 101 - Přechod pro chod...'!$C$4:$J$76,'SO 101 - Přechod pro chod...'!$C$82:$J$104,'SO 101 - Přechod pro chod...'!$C$110:$J$214</definedName>
    <definedName name="_xlnm.Print_Area" localSheetId="2">'SO 102.1 - Část A - sjezd'!$C$4:$J$76,'SO 102.1 - Část A - sjezd'!$C$82:$J$103,'SO 102.1 - Část A - sjezd'!$C$109:$J$162</definedName>
    <definedName name="_xlnm.Print_Area" localSheetId="3">'SO 102.2 - Část B - sjezd'!$C$4:$J$76,'SO 102.2 - Část B - sjezd'!$C$82:$J$103,'SO 102.2 - Část B - sjezd'!$C$109:$J$172</definedName>
    <definedName name="_xlnm.Print_Area" localSheetId="4">'SO 103 - Dopravní značení'!$C$4:$J$76,'SO 103 - Dopravní značení'!$C$82:$J$100,'SO 103 - Dopravní značení'!$C$106:$J$158</definedName>
    <definedName name="_xlnm.Print_Area" localSheetId="5">'SO 301 - Odvodnění komuni...'!$C$4:$J$76,'SO 301 - Odvodnění komuni...'!$C$82:$J$105,'SO 301 - Odvodnění komuni...'!$C$111:$J$217</definedName>
    <definedName name="_xlnm.Print_Area" localSheetId="6">'SO 401 - Veřejné osvětlen...'!$C$4:$J$76,'SO 401 - Veřejné osvětlen...'!$C$82:$J$106,'SO 401 - Veřejné osvětlen...'!$C$112:$J$191</definedName>
    <definedName name="_xlnm.Print_Area" localSheetId="7">'SO 801 - Rekultivace zele...'!$C$4:$J$76,'SO 801 - Rekultivace zele...'!$C$82:$J$100,'SO 801 - Rekultivace zele...'!$C$106:$J$151</definedName>
    <definedName name="_xlnm.Print_Area" localSheetId="8">'VRN - Vedlejší rozpočtové...'!$C$4:$J$76,'VRN - Vedlejší rozpočtové...'!$C$82:$J$106,'VRN - Vedlejší rozpočtové...'!$C$112:$J$188</definedName>
  </definedNames>
  <calcPr calcId="162913"/>
</workbook>
</file>

<file path=xl/calcChain.xml><?xml version="1.0" encoding="utf-8"?>
<calcChain xmlns="http://schemas.openxmlformats.org/spreadsheetml/2006/main">
  <c r="J37" i="9" l="1"/>
  <c r="J36" i="9"/>
  <c r="AY102" i="1" s="1"/>
  <c r="J35" i="9"/>
  <c r="AX102" i="1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6" i="9"/>
  <c r="BH176" i="9"/>
  <c r="BG176" i="9"/>
  <c r="BF176" i="9"/>
  <c r="T176" i="9"/>
  <c r="R176" i="9"/>
  <c r="P176" i="9"/>
  <c r="BI174" i="9"/>
  <c r="BH174" i="9"/>
  <c r="BG174" i="9"/>
  <c r="BF174" i="9"/>
  <c r="T174" i="9"/>
  <c r="R174" i="9"/>
  <c r="P174" i="9"/>
  <c r="BI172" i="9"/>
  <c r="BH172" i="9"/>
  <c r="BG172" i="9"/>
  <c r="BF172" i="9"/>
  <c r="T172" i="9"/>
  <c r="R172" i="9"/>
  <c r="P172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6" i="9"/>
  <c r="BH156" i="9"/>
  <c r="BG156" i="9"/>
  <c r="BF156" i="9"/>
  <c r="T156" i="9"/>
  <c r="R156" i="9"/>
  <c r="P156" i="9"/>
  <c r="BI154" i="9"/>
  <c r="BH154" i="9"/>
  <c r="BG154" i="9"/>
  <c r="BF154" i="9"/>
  <c r="T154" i="9"/>
  <c r="R154" i="9"/>
  <c r="P154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R139" i="9"/>
  <c r="P139" i="9"/>
  <c r="BI137" i="9"/>
  <c r="BH137" i="9"/>
  <c r="BG137" i="9"/>
  <c r="BF137" i="9"/>
  <c r="T137" i="9"/>
  <c r="R137" i="9"/>
  <c r="P137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28" i="9"/>
  <c r="BH128" i="9"/>
  <c r="BG128" i="9"/>
  <c r="BF128" i="9"/>
  <c r="T128" i="9"/>
  <c r="T127" i="9"/>
  <c r="T126" i="9"/>
  <c r="R128" i="9"/>
  <c r="R127" i="9" s="1"/>
  <c r="R126" i="9" s="1"/>
  <c r="P128" i="9"/>
  <c r="P127" i="9" s="1"/>
  <c r="P126" i="9" s="1"/>
  <c r="J122" i="9"/>
  <c r="J121" i="9"/>
  <c r="F121" i="9"/>
  <c r="F119" i="9"/>
  <c r="E117" i="9"/>
  <c r="J92" i="9"/>
  <c r="J91" i="9"/>
  <c r="F91" i="9"/>
  <c r="F89" i="9"/>
  <c r="E87" i="9"/>
  <c r="J18" i="9"/>
  <c r="E18" i="9"/>
  <c r="F122" i="9" s="1"/>
  <c r="J17" i="9"/>
  <c r="J12" i="9"/>
  <c r="J89" i="9" s="1"/>
  <c r="E7" i="9"/>
  <c r="E85" i="9"/>
  <c r="J37" i="8"/>
  <c r="J36" i="8"/>
  <c r="AY101" i="1"/>
  <c r="J35" i="8"/>
  <c r="AX101" i="1" s="1"/>
  <c r="BI151" i="8"/>
  <c r="BH151" i="8"/>
  <c r="BG151" i="8"/>
  <c r="BF151" i="8"/>
  <c r="T151" i="8"/>
  <c r="T150" i="8"/>
  <c r="R151" i="8"/>
  <c r="R150" i="8" s="1"/>
  <c r="P151" i="8"/>
  <c r="P150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R128" i="8"/>
  <c r="P128" i="8"/>
  <c r="BI125" i="8"/>
  <c r="BH125" i="8"/>
  <c r="BG125" i="8"/>
  <c r="BF125" i="8"/>
  <c r="T125" i="8"/>
  <c r="R125" i="8"/>
  <c r="P125" i="8"/>
  <c r="BI122" i="8"/>
  <c r="BH122" i="8"/>
  <c r="BG122" i="8"/>
  <c r="BF122" i="8"/>
  <c r="T122" i="8"/>
  <c r="R122" i="8"/>
  <c r="P122" i="8"/>
  <c r="J116" i="8"/>
  <c r="J115" i="8"/>
  <c r="F115" i="8"/>
  <c r="F113" i="8"/>
  <c r="E111" i="8"/>
  <c r="J92" i="8"/>
  <c r="J91" i="8"/>
  <c r="F91" i="8"/>
  <c r="F89" i="8"/>
  <c r="E87" i="8"/>
  <c r="J18" i="8"/>
  <c r="E18" i="8"/>
  <c r="F116" i="8" s="1"/>
  <c r="J17" i="8"/>
  <c r="J12" i="8"/>
  <c r="J113" i="8" s="1"/>
  <c r="E7" i="8"/>
  <c r="E109" i="8" s="1"/>
  <c r="J37" i="7"/>
  <c r="J36" i="7"/>
  <c r="AY100" i="1" s="1"/>
  <c r="J35" i="7"/>
  <c r="AX100" i="1"/>
  <c r="BI190" i="7"/>
  <c r="BH190" i="7"/>
  <c r="BG190" i="7"/>
  <c r="BF190" i="7"/>
  <c r="T190" i="7"/>
  <c r="T189" i="7" s="1"/>
  <c r="R190" i="7"/>
  <c r="R189" i="7"/>
  <c r="P190" i="7"/>
  <c r="P189" i="7" s="1"/>
  <c r="BI188" i="7"/>
  <c r="BH188" i="7"/>
  <c r="BG188" i="7"/>
  <c r="BF188" i="7"/>
  <c r="T188" i="7"/>
  <c r="R188" i="7"/>
  <c r="P188" i="7"/>
  <c r="BI187" i="7"/>
  <c r="BH187" i="7"/>
  <c r="BG187" i="7"/>
  <c r="BF187" i="7"/>
  <c r="T187" i="7"/>
  <c r="R187" i="7"/>
  <c r="P187" i="7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4" i="7"/>
  <c r="BH184" i="7"/>
  <c r="BG184" i="7"/>
  <c r="BF184" i="7"/>
  <c r="T184" i="7"/>
  <c r="R184" i="7"/>
  <c r="P184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6" i="7"/>
  <c r="BH176" i="7"/>
  <c r="BG176" i="7"/>
  <c r="BF176" i="7"/>
  <c r="T176" i="7"/>
  <c r="R176" i="7"/>
  <c r="P176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T151" i="7" s="1"/>
  <c r="R152" i="7"/>
  <c r="R151" i="7" s="1"/>
  <c r="P152" i="7"/>
  <c r="P151" i="7" s="1"/>
  <c r="BI150" i="7"/>
  <c r="BH150" i="7"/>
  <c r="BG150" i="7"/>
  <c r="BF150" i="7"/>
  <c r="T150" i="7"/>
  <c r="T149" i="7" s="1"/>
  <c r="R150" i="7"/>
  <c r="R149" i="7" s="1"/>
  <c r="P150" i="7"/>
  <c r="P149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T143" i="7"/>
  <c r="R144" i="7"/>
  <c r="R143" i="7" s="1"/>
  <c r="P144" i="7"/>
  <c r="P143" i="7"/>
  <c r="BI141" i="7"/>
  <c r="BH141" i="7"/>
  <c r="BG141" i="7"/>
  <c r="BF141" i="7"/>
  <c r="T141" i="7"/>
  <c r="R141" i="7"/>
  <c r="P141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J122" i="7"/>
  <c r="J121" i="7"/>
  <c r="F121" i="7"/>
  <c r="F119" i="7"/>
  <c r="E117" i="7"/>
  <c r="J92" i="7"/>
  <c r="J91" i="7"/>
  <c r="F91" i="7"/>
  <c r="F89" i="7"/>
  <c r="E87" i="7"/>
  <c r="J18" i="7"/>
  <c r="E18" i="7"/>
  <c r="F122" i="7" s="1"/>
  <c r="J17" i="7"/>
  <c r="J12" i="7"/>
  <c r="J89" i="7"/>
  <c r="E7" i="7"/>
  <c r="E115" i="7" s="1"/>
  <c r="J37" i="6"/>
  <c r="J36" i="6"/>
  <c r="AY99" i="1" s="1"/>
  <c r="J35" i="6"/>
  <c r="AX99" i="1" s="1"/>
  <c r="BI217" i="6"/>
  <c r="BH217" i="6"/>
  <c r="BG217" i="6"/>
  <c r="BF217" i="6"/>
  <c r="T217" i="6"/>
  <c r="T216" i="6" s="1"/>
  <c r="R217" i="6"/>
  <c r="R216" i="6" s="1"/>
  <c r="P217" i="6"/>
  <c r="P216" i="6" s="1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09" i="6"/>
  <c r="BH209" i="6"/>
  <c r="BG209" i="6"/>
  <c r="BF209" i="6"/>
  <c r="T209" i="6"/>
  <c r="R209" i="6"/>
  <c r="P209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2" i="6"/>
  <c r="BH192" i="6"/>
  <c r="BG192" i="6"/>
  <c r="BF192" i="6"/>
  <c r="T192" i="6"/>
  <c r="R192" i="6"/>
  <c r="P192" i="6"/>
  <c r="BI191" i="6"/>
  <c r="BH191" i="6"/>
  <c r="BG191" i="6"/>
  <c r="BF191" i="6"/>
  <c r="T191" i="6"/>
  <c r="R191" i="6"/>
  <c r="P191" i="6"/>
  <c r="BI190" i="6"/>
  <c r="BH190" i="6"/>
  <c r="BG190" i="6"/>
  <c r="BF190" i="6"/>
  <c r="T190" i="6"/>
  <c r="R190" i="6"/>
  <c r="P190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6" i="6"/>
  <c r="BH136" i="6"/>
  <c r="BG136" i="6"/>
  <c r="BF136" i="6"/>
  <c r="T136" i="6"/>
  <c r="R136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R127" i="6"/>
  <c r="P127" i="6"/>
  <c r="J121" i="6"/>
  <c r="J120" i="6"/>
  <c r="F120" i="6"/>
  <c r="F118" i="6"/>
  <c r="E116" i="6"/>
  <c r="J92" i="6"/>
  <c r="J91" i="6"/>
  <c r="F91" i="6"/>
  <c r="F89" i="6"/>
  <c r="E87" i="6"/>
  <c r="J18" i="6"/>
  <c r="E18" i="6"/>
  <c r="F92" i="6"/>
  <c r="J17" i="6"/>
  <c r="J12" i="6"/>
  <c r="J118" i="6" s="1"/>
  <c r="E7" i="6"/>
  <c r="E114" i="6"/>
  <c r="J37" i="5"/>
  <c r="J36" i="5"/>
  <c r="AY98" i="1"/>
  <c r="J35" i="5"/>
  <c r="AX98" i="1"/>
  <c r="BI158" i="5"/>
  <c r="BH158" i="5"/>
  <c r="BG158" i="5"/>
  <c r="BF158" i="5"/>
  <c r="T158" i="5"/>
  <c r="T157" i="5"/>
  <c r="R158" i="5"/>
  <c r="R157" i="5"/>
  <c r="P158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2" i="5"/>
  <c r="BH122" i="5"/>
  <c r="BG122" i="5"/>
  <c r="BF122" i="5"/>
  <c r="T122" i="5"/>
  <c r="R122" i="5"/>
  <c r="P122" i="5"/>
  <c r="J116" i="5"/>
  <c r="J115" i="5"/>
  <c r="F115" i="5"/>
  <c r="F113" i="5"/>
  <c r="E111" i="5"/>
  <c r="J92" i="5"/>
  <c r="J91" i="5"/>
  <c r="F91" i="5"/>
  <c r="F89" i="5"/>
  <c r="E87" i="5"/>
  <c r="J18" i="5"/>
  <c r="E18" i="5"/>
  <c r="F116" i="5" s="1"/>
  <c r="J17" i="5"/>
  <c r="J12" i="5"/>
  <c r="J113" i="5"/>
  <c r="E7" i="5"/>
  <c r="E109" i="5" s="1"/>
  <c r="J37" i="4"/>
  <c r="J36" i="4"/>
  <c r="AY97" i="1" s="1"/>
  <c r="J35" i="4"/>
  <c r="AX97" i="1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J119" i="4"/>
  <c r="J118" i="4"/>
  <c r="F118" i="4"/>
  <c r="F116" i="4"/>
  <c r="E114" i="4"/>
  <c r="J92" i="4"/>
  <c r="J91" i="4"/>
  <c r="F91" i="4"/>
  <c r="F89" i="4"/>
  <c r="E87" i="4"/>
  <c r="J18" i="4"/>
  <c r="E18" i="4"/>
  <c r="F119" i="4"/>
  <c r="J17" i="4"/>
  <c r="J12" i="4"/>
  <c r="J116" i="4" s="1"/>
  <c r="E7" i="4"/>
  <c r="E85" i="4" s="1"/>
  <c r="J37" i="3"/>
  <c r="J36" i="3"/>
  <c r="AY96" i="1"/>
  <c r="J35" i="3"/>
  <c r="AX96" i="1"/>
  <c r="BI162" i="3"/>
  <c r="BH162" i="3"/>
  <c r="BG162" i="3"/>
  <c r="BF162" i="3"/>
  <c r="T162" i="3"/>
  <c r="T161" i="3"/>
  <c r="R162" i="3"/>
  <c r="R161" i="3"/>
  <c r="P162" i="3"/>
  <c r="P161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5" i="3"/>
  <c r="BH125" i="3"/>
  <c r="BG125" i="3"/>
  <c r="BF125" i="3"/>
  <c r="T125" i="3"/>
  <c r="R125" i="3"/>
  <c r="P125" i="3"/>
  <c r="J119" i="3"/>
  <c r="J118" i="3"/>
  <c r="F118" i="3"/>
  <c r="F116" i="3"/>
  <c r="E114" i="3"/>
  <c r="J92" i="3"/>
  <c r="J91" i="3"/>
  <c r="F91" i="3"/>
  <c r="F89" i="3"/>
  <c r="E87" i="3"/>
  <c r="J18" i="3"/>
  <c r="E18" i="3"/>
  <c r="F119" i="3"/>
  <c r="J17" i="3"/>
  <c r="J12" i="3"/>
  <c r="J116" i="3" s="1"/>
  <c r="E7" i="3"/>
  <c r="E112" i="3" s="1"/>
  <c r="J37" i="2"/>
  <c r="J36" i="2"/>
  <c r="AY95" i="1"/>
  <c r="J35" i="2"/>
  <c r="AX95" i="1"/>
  <c r="BI214" i="2"/>
  <c r="BH214" i="2"/>
  <c r="BG214" i="2"/>
  <c r="BF214" i="2"/>
  <c r="T214" i="2"/>
  <c r="T213" i="2"/>
  <c r="R214" i="2"/>
  <c r="R213" i="2"/>
  <c r="P214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1" i="2"/>
  <c r="BH141" i="2"/>
  <c r="BG141" i="2"/>
  <c r="BF141" i="2"/>
  <c r="T141" i="2"/>
  <c r="R141" i="2"/>
  <c r="P141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J120" i="2"/>
  <c r="J119" i="2"/>
  <c r="F119" i="2"/>
  <c r="F117" i="2"/>
  <c r="E115" i="2"/>
  <c r="J92" i="2"/>
  <c r="J91" i="2"/>
  <c r="F91" i="2"/>
  <c r="F89" i="2"/>
  <c r="E87" i="2"/>
  <c r="J18" i="2"/>
  <c r="E18" i="2"/>
  <c r="F120" i="2" s="1"/>
  <c r="J17" i="2"/>
  <c r="J12" i="2"/>
  <c r="J117" i="2"/>
  <c r="E7" i="2"/>
  <c r="E113" i="2"/>
  <c r="L90" i="1"/>
  <c r="AM90" i="1"/>
  <c r="AM89" i="1"/>
  <c r="L89" i="1"/>
  <c r="AM87" i="1"/>
  <c r="L87" i="1"/>
  <c r="L85" i="1"/>
  <c r="L84" i="1"/>
  <c r="BK187" i="9"/>
  <c r="J187" i="9"/>
  <c r="J185" i="9"/>
  <c r="BK183" i="9"/>
  <c r="J180" i="9"/>
  <c r="BK178" i="9"/>
  <c r="BK176" i="9"/>
  <c r="J174" i="9"/>
  <c r="BK172" i="9"/>
  <c r="BK169" i="9"/>
  <c r="BK167" i="9"/>
  <c r="BK163" i="9"/>
  <c r="J161" i="9"/>
  <c r="BK156" i="9"/>
  <c r="BK151" i="9"/>
  <c r="J149" i="9"/>
  <c r="BK147" i="9"/>
  <c r="BK145" i="9"/>
  <c r="BK143" i="9"/>
  <c r="BK141" i="9"/>
  <c r="J139" i="9"/>
  <c r="J137" i="9"/>
  <c r="BK134" i="9"/>
  <c r="BK132" i="9"/>
  <c r="BK151" i="8"/>
  <c r="BK200" i="6"/>
  <c r="BK196" i="6"/>
  <c r="BK195" i="6"/>
  <c r="J194" i="6"/>
  <c r="J193" i="6"/>
  <c r="BK192" i="6"/>
  <c r="BK190" i="6"/>
  <c r="BK187" i="6"/>
  <c r="BK183" i="6"/>
  <c r="J175" i="6"/>
  <c r="J174" i="6"/>
  <c r="BK161" i="6"/>
  <c r="BK159" i="6"/>
  <c r="J148" i="6"/>
  <c r="J144" i="6"/>
  <c r="BK134" i="6"/>
  <c r="J158" i="5"/>
  <c r="BK155" i="5"/>
  <c r="J153" i="5"/>
  <c r="BK141" i="5"/>
  <c r="J134" i="5"/>
  <c r="BK171" i="4"/>
  <c r="J168" i="4"/>
  <c r="BK166" i="4"/>
  <c r="BK158" i="4"/>
  <c r="BK154" i="4"/>
  <c r="BK152" i="4"/>
  <c r="BK151" i="4"/>
  <c r="BK149" i="4"/>
  <c r="BK146" i="4"/>
  <c r="BK141" i="4"/>
  <c r="BK139" i="4"/>
  <c r="J132" i="4"/>
  <c r="BK162" i="3"/>
  <c r="BK160" i="3"/>
  <c r="BK157" i="3"/>
  <c r="BK156" i="3"/>
  <c r="BK154" i="3"/>
  <c r="J152" i="3"/>
  <c r="J149" i="3"/>
  <c r="BK147" i="3"/>
  <c r="J142" i="3"/>
  <c r="BK137" i="3"/>
  <c r="J211" i="2"/>
  <c r="BK209" i="2"/>
  <c r="J206" i="2"/>
  <c r="J205" i="2"/>
  <c r="BK185" i="2"/>
  <c r="BK164" i="2"/>
  <c r="BK160" i="2"/>
  <c r="J155" i="2"/>
  <c r="J150" i="2"/>
  <c r="BK146" i="2"/>
  <c r="J141" i="2"/>
  <c r="BK132" i="2"/>
  <c r="BK128" i="2"/>
  <c r="BK126" i="2"/>
  <c r="BK185" i="9"/>
  <c r="J183" i="9"/>
  <c r="BK180" i="9"/>
  <c r="J178" i="9"/>
  <c r="J176" i="9"/>
  <c r="BK174" i="9"/>
  <c r="J172" i="9"/>
  <c r="J169" i="9"/>
  <c r="J167" i="9"/>
  <c r="J165" i="9"/>
  <c r="J163" i="9"/>
  <c r="J154" i="9"/>
  <c r="J151" i="9"/>
  <c r="J141" i="9"/>
  <c r="BK137" i="9"/>
  <c r="J134" i="9"/>
  <c r="BK143" i="8"/>
  <c r="BK142" i="8"/>
  <c r="BK138" i="8"/>
  <c r="BK136" i="8"/>
  <c r="BK134" i="8"/>
  <c r="J122" i="8"/>
  <c r="BK190" i="7"/>
  <c r="J188" i="7"/>
  <c r="BK187" i="7"/>
  <c r="J186" i="7"/>
  <c r="BK185" i="7"/>
  <c r="BK184" i="7"/>
  <c r="BK183" i="7"/>
  <c r="BK181" i="7"/>
  <c r="BK180" i="7"/>
  <c r="BK179" i="7"/>
  <c r="BK176" i="7"/>
  <c r="J175" i="7"/>
  <c r="BK174" i="7"/>
  <c r="J173" i="7"/>
  <c r="J171" i="7"/>
  <c r="J170" i="7"/>
  <c r="BK169" i="7"/>
  <c r="J168" i="7"/>
  <c r="BK167" i="7"/>
  <c r="J165" i="7"/>
  <c r="J164" i="7"/>
  <c r="BK162" i="7"/>
  <c r="J158" i="7"/>
  <c r="BK155" i="7"/>
  <c r="J152" i="7"/>
  <c r="J150" i="7"/>
  <c r="J148" i="7"/>
  <c r="J146" i="7"/>
  <c r="J144" i="7"/>
  <c r="J141" i="7"/>
  <c r="BK139" i="7"/>
  <c r="J135" i="7"/>
  <c r="BK132" i="7"/>
  <c r="J130" i="7"/>
  <c r="BK217" i="6"/>
  <c r="J217" i="6"/>
  <c r="J214" i="6"/>
  <c r="J212" i="6"/>
  <c r="BK209" i="6"/>
  <c r="BK206" i="6"/>
  <c r="J202" i="6"/>
  <c r="J200" i="6"/>
  <c r="J199" i="6"/>
  <c r="BK193" i="6"/>
  <c r="J192" i="6"/>
  <c r="BK191" i="6"/>
  <c r="BK186" i="6"/>
  <c r="BK184" i="6"/>
  <c r="J183" i="6"/>
  <c r="BK179" i="6"/>
  <c r="BK177" i="6"/>
  <c r="BK171" i="6"/>
  <c r="BK166" i="6"/>
  <c r="J164" i="6"/>
  <c r="J150" i="6"/>
  <c r="J145" i="6"/>
  <c r="BK140" i="6"/>
  <c r="BK138" i="6"/>
  <c r="J132" i="6"/>
  <c r="BK131" i="6"/>
  <c r="J127" i="6"/>
  <c r="BK158" i="5"/>
  <c r="J151" i="5"/>
  <c r="BK149" i="5"/>
  <c r="BK145" i="5"/>
  <c r="BK140" i="5"/>
  <c r="J132" i="5"/>
  <c r="J130" i="5"/>
  <c r="J128" i="5"/>
  <c r="J172" i="4"/>
  <c r="J171" i="4"/>
  <c r="J166" i="4"/>
  <c r="J163" i="4"/>
  <c r="BK162" i="4"/>
  <c r="BK159" i="4"/>
  <c r="J159" i="4"/>
  <c r="J154" i="4"/>
  <c r="BK144" i="4"/>
  <c r="J139" i="4"/>
  <c r="J136" i="4"/>
  <c r="BK129" i="4"/>
  <c r="BK152" i="3"/>
  <c r="J147" i="3"/>
  <c r="BK145" i="3"/>
  <c r="BK134" i="3"/>
  <c r="J127" i="3"/>
  <c r="J214" i="2"/>
  <c r="BK211" i="2"/>
  <c r="BK206" i="2"/>
  <c r="BK205" i="2"/>
  <c r="BK203" i="2"/>
  <c r="J195" i="2"/>
  <c r="J180" i="2"/>
  <c r="J175" i="2"/>
  <c r="BK173" i="2"/>
  <c r="J168" i="2"/>
  <c r="BK162" i="2"/>
  <c r="J160" i="2"/>
  <c r="BK150" i="2"/>
  <c r="BK161" i="9"/>
  <c r="BK159" i="9"/>
  <c r="BK149" i="9"/>
  <c r="J143" i="9"/>
  <c r="BK139" i="9"/>
  <c r="J132" i="9"/>
  <c r="J131" i="9"/>
  <c r="J128" i="9"/>
  <c r="J151" i="8"/>
  <c r="BK148" i="8"/>
  <c r="J148" i="8"/>
  <c r="J145" i="8"/>
  <c r="J143" i="8"/>
  <c r="BK140" i="8"/>
  <c r="J138" i="8"/>
  <c r="J136" i="8"/>
  <c r="BK135" i="8"/>
  <c r="J134" i="8"/>
  <c r="BK133" i="8"/>
  <c r="BK132" i="8"/>
  <c r="J132" i="8"/>
  <c r="J128" i="8"/>
  <c r="BK125" i="8"/>
  <c r="J125" i="8"/>
  <c r="J190" i="7"/>
  <c r="BK188" i="7"/>
  <c r="J187" i="7"/>
  <c r="BK186" i="7"/>
  <c r="J185" i="7"/>
  <c r="J183" i="7"/>
  <c r="J181" i="7"/>
  <c r="J180" i="7"/>
  <c r="J179" i="7"/>
  <c r="BK178" i="7"/>
  <c r="J176" i="7"/>
  <c r="BK175" i="7"/>
  <c r="J174" i="7"/>
  <c r="BK173" i="7"/>
  <c r="BK171" i="7"/>
  <c r="BK170" i="7"/>
  <c r="J169" i="7"/>
  <c r="BK168" i="7"/>
  <c r="J167" i="7"/>
  <c r="BK165" i="7"/>
  <c r="BK164" i="7"/>
  <c r="J161" i="7"/>
  <c r="BK159" i="7"/>
  <c r="BK158" i="7"/>
  <c r="J156" i="7"/>
  <c r="BK152" i="7"/>
  <c r="BK150" i="7"/>
  <c r="BK148" i="7"/>
  <c r="BK146" i="7"/>
  <c r="BK144" i="7"/>
  <c r="BK141" i="7"/>
  <c r="BK137" i="7"/>
  <c r="BK135" i="7"/>
  <c r="BK130" i="7"/>
  <c r="J128" i="7"/>
  <c r="BK214" i="6"/>
  <c r="BK212" i="6"/>
  <c r="J209" i="6"/>
  <c r="J208" i="6"/>
  <c r="J206" i="6"/>
  <c r="BK202" i="6"/>
  <c r="J197" i="6"/>
  <c r="J191" i="6"/>
  <c r="J190" i="6"/>
  <c r="J189" i="6"/>
  <c r="J187" i="6"/>
  <c r="J186" i="6"/>
  <c r="J181" i="6"/>
  <c r="J177" i="6"/>
  <c r="BK175" i="6"/>
  <c r="BK174" i="6"/>
  <c r="BK173" i="6"/>
  <c r="J171" i="6"/>
  <c r="J169" i="6"/>
  <c r="J166" i="6"/>
  <c r="BK164" i="6"/>
  <c r="J161" i="6"/>
  <c r="J159" i="6"/>
  <c r="BK145" i="6"/>
  <c r="J138" i="6"/>
  <c r="BK136" i="6"/>
  <c r="BK132" i="6"/>
  <c r="J131" i="6"/>
  <c r="BK127" i="6"/>
  <c r="BK153" i="5"/>
  <c r="BK152" i="5"/>
  <c r="J149" i="5"/>
  <c r="J145" i="5"/>
  <c r="J140" i="5"/>
  <c r="J139" i="5"/>
  <c r="J122" i="5"/>
  <c r="BK172" i="4"/>
  <c r="J162" i="4"/>
  <c r="J158" i="4"/>
  <c r="BK156" i="4"/>
  <c r="J144" i="4"/>
  <c r="BK136" i="4"/>
  <c r="J127" i="4"/>
  <c r="J125" i="4"/>
  <c r="J156" i="3"/>
  <c r="BK149" i="3"/>
  <c r="BK142" i="3"/>
  <c r="BK139" i="3"/>
  <c r="J130" i="3"/>
  <c r="BK127" i="3"/>
  <c r="J125" i="3"/>
  <c r="BK214" i="2"/>
  <c r="J209" i="2"/>
  <c r="J203" i="2"/>
  <c r="J202" i="2"/>
  <c r="J200" i="2"/>
  <c r="J190" i="2"/>
  <c r="BK180" i="2"/>
  <c r="BK175" i="2"/>
  <c r="BK168" i="2"/>
  <c r="BK166" i="2"/>
  <c r="J162" i="2"/>
  <c r="BK155" i="2"/>
  <c r="J146" i="2"/>
  <c r="BK141" i="2"/>
  <c r="J135" i="2"/>
  <c r="J128" i="2"/>
  <c r="AS94" i="1"/>
  <c r="BK165" i="9"/>
  <c r="J159" i="9"/>
  <c r="J156" i="9"/>
  <c r="BK154" i="9"/>
  <c r="J147" i="9"/>
  <c r="J145" i="9"/>
  <c r="BK131" i="9"/>
  <c r="BK128" i="9"/>
  <c r="BK145" i="8"/>
  <c r="J142" i="8"/>
  <c r="J140" i="8"/>
  <c r="J135" i="8"/>
  <c r="J133" i="8"/>
  <c r="BK128" i="8"/>
  <c r="BK122" i="8"/>
  <c r="J184" i="7"/>
  <c r="J178" i="7"/>
  <c r="J162" i="7"/>
  <c r="BK161" i="7"/>
  <c r="J159" i="7"/>
  <c r="BK156" i="7"/>
  <c r="J155" i="7"/>
  <c r="J139" i="7"/>
  <c r="J137" i="7"/>
  <c r="J132" i="7"/>
  <c r="BK128" i="7"/>
  <c r="BK208" i="6"/>
  <c r="BK199" i="6"/>
  <c r="BK197" i="6"/>
  <c r="J196" i="6"/>
  <c r="J195" i="6"/>
  <c r="BK194" i="6"/>
  <c r="BK189" i="6"/>
  <c r="J184" i="6"/>
  <c r="BK181" i="6"/>
  <c r="J179" i="6"/>
  <c r="J173" i="6"/>
  <c r="BK169" i="6"/>
  <c r="BK150" i="6"/>
  <c r="BK148" i="6"/>
  <c r="BK144" i="6"/>
  <c r="J140" i="6"/>
  <c r="J136" i="6"/>
  <c r="J134" i="6"/>
  <c r="J155" i="5"/>
  <c r="J152" i="5"/>
  <c r="BK151" i="5"/>
  <c r="J141" i="5"/>
  <c r="BK139" i="5"/>
  <c r="BK134" i="5"/>
  <c r="BK132" i="5"/>
  <c r="BK130" i="5"/>
  <c r="BK128" i="5"/>
  <c r="BK122" i="5"/>
  <c r="BK168" i="4"/>
  <c r="BK163" i="4"/>
  <c r="J156" i="4"/>
  <c r="J152" i="4"/>
  <c r="J151" i="4"/>
  <c r="J149" i="4"/>
  <c r="J146" i="4"/>
  <c r="J141" i="4"/>
  <c r="BK132" i="4"/>
  <c r="J129" i="4"/>
  <c r="BK127" i="4"/>
  <c r="BK125" i="4"/>
  <c r="J162" i="3"/>
  <c r="J160" i="3"/>
  <c r="J157" i="3"/>
  <c r="J154" i="3"/>
  <c r="J145" i="3"/>
  <c r="J139" i="3"/>
  <c r="J137" i="3"/>
  <c r="J134" i="3"/>
  <c r="BK130" i="3"/>
  <c r="BK125" i="3"/>
  <c r="BK202" i="2"/>
  <c r="BK200" i="2"/>
  <c r="BK195" i="2"/>
  <c r="BK190" i="2"/>
  <c r="J185" i="2"/>
  <c r="J173" i="2"/>
  <c r="J166" i="2"/>
  <c r="J164" i="2"/>
  <c r="BK135" i="2"/>
  <c r="J132" i="2"/>
  <c r="J126" i="2"/>
  <c r="T125" i="2" l="1"/>
  <c r="P140" i="2"/>
  <c r="P161" i="2"/>
  <c r="R165" i="2"/>
  <c r="R204" i="2"/>
  <c r="R124" i="3"/>
  <c r="R133" i="3"/>
  <c r="P146" i="3"/>
  <c r="T155" i="3"/>
  <c r="P124" i="4"/>
  <c r="R135" i="4"/>
  <c r="R148" i="4"/>
  <c r="R123" i="4" s="1"/>
  <c r="R122" i="4" s="1"/>
  <c r="R170" i="4"/>
  <c r="R121" i="5"/>
  <c r="R120" i="5"/>
  <c r="R119" i="5"/>
  <c r="P126" i="6"/>
  <c r="R163" i="6"/>
  <c r="P168" i="6"/>
  <c r="R176" i="6"/>
  <c r="P207" i="6"/>
  <c r="R154" i="7"/>
  <c r="R153" i="7"/>
  <c r="P121" i="8"/>
  <c r="P120" i="8" s="1"/>
  <c r="P119" i="8" s="1"/>
  <c r="AU101" i="1" s="1"/>
  <c r="P125" i="2"/>
  <c r="R140" i="2"/>
  <c r="BK165" i="2"/>
  <c r="J165" i="2"/>
  <c r="J101" i="2"/>
  <c r="BK204" i="2"/>
  <c r="J204" i="2"/>
  <c r="J102" i="2"/>
  <c r="BK124" i="3"/>
  <c r="J124" i="3" s="1"/>
  <c r="J98" i="3" s="1"/>
  <c r="BK133" i="3"/>
  <c r="J133" i="3"/>
  <c r="J99" i="3" s="1"/>
  <c r="BK146" i="3"/>
  <c r="J146" i="3"/>
  <c r="J100" i="3"/>
  <c r="BK155" i="3"/>
  <c r="J155" i="3"/>
  <c r="J101" i="3"/>
  <c r="BK124" i="4"/>
  <c r="J124" i="4" s="1"/>
  <c r="J98" i="4" s="1"/>
  <c r="T124" i="4"/>
  <c r="BK148" i="4"/>
  <c r="J148" i="4" s="1"/>
  <c r="J100" i="4" s="1"/>
  <c r="BK161" i="4"/>
  <c r="J161" i="4"/>
  <c r="J101" i="4" s="1"/>
  <c r="R161" i="4"/>
  <c r="BK170" i="4"/>
  <c r="J170" i="4"/>
  <c r="J102" i="4" s="1"/>
  <c r="BK121" i="5"/>
  <c r="T121" i="5"/>
  <c r="T120" i="5"/>
  <c r="T119" i="5" s="1"/>
  <c r="T126" i="6"/>
  <c r="P163" i="6"/>
  <c r="BK168" i="6"/>
  <c r="J168" i="6" s="1"/>
  <c r="J100" i="6" s="1"/>
  <c r="R168" i="6"/>
  <c r="T168" i="6"/>
  <c r="T176" i="6"/>
  <c r="P201" i="6"/>
  <c r="T201" i="6"/>
  <c r="R207" i="6"/>
  <c r="BK127" i="7"/>
  <c r="P127" i="7"/>
  <c r="R127" i="7"/>
  <c r="R126" i="7"/>
  <c r="R125" i="7" s="1"/>
  <c r="BK145" i="7"/>
  <c r="J145" i="7"/>
  <c r="J100" i="7"/>
  <c r="P145" i="7"/>
  <c r="R145" i="7"/>
  <c r="T145" i="7"/>
  <c r="T154" i="7"/>
  <c r="T153" i="7" s="1"/>
  <c r="T125" i="7" s="1"/>
  <c r="BK121" i="8"/>
  <c r="J121" i="8"/>
  <c r="J98" i="8"/>
  <c r="R125" i="2"/>
  <c r="T140" i="2"/>
  <c r="T161" i="2"/>
  <c r="P165" i="2"/>
  <c r="P204" i="2"/>
  <c r="T124" i="3"/>
  <c r="T133" i="3"/>
  <c r="T146" i="3"/>
  <c r="R155" i="3"/>
  <c r="R124" i="4"/>
  <c r="P135" i="4"/>
  <c r="P148" i="4"/>
  <c r="P161" i="4"/>
  <c r="T161" i="4"/>
  <c r="P170" i="4"/>
  <c r="P121" i="5"/>
  <c r="P120" i="5"/>
  <c r="P119" i="5"/>
  <c r="AU98" i="1" s="1"/>
  <c r="BK126" i="6"/>
  <c r="J126" i="6"/>
  <c r="J98" i="6"/>
  <c r="R126" i="6"/>
  <c r="BK163" i="6"/>
  <c r="J163" i="6"/>
  <c r="J99" i="6"/>
  <c r="T163" i="6"/>
  <c r="BK176" i="6"/>
  <c r="J176" i="6"/>
  <c r="J101" i="6"/>
  <c r="P176" i="6"/>
  <c r="BK201" i="6"/>
  <c r="J201" i="6"/>
  <c r="J102" i="6"/>
  <c r="R201" i="6"/>
  <c r="BK207" i="6"/>
  <c r="J207" i="6"/>
  <c r="J103" i="6"/>
  <c r="T207" i="6"/>
  <c r="T127" i="7"/>
  <c r="T126" i="7"/>
  <c r="BK154" i="7"/>
  <c r="J154" i="7"/>
  <c r="J104" i="7"/>
  <c r="P154" i="7"/>
  <c r="P153" i="7" s="1"/>
  <c r="R121" i="8"/>
  <c r="R120" i="8"/>
  <c r="R119" i="8"/>
  <c r="R130" i="9"/>
  <c r="BK125" i="2"/>
  <c r="J125" i="2"/>
  <c r="J98" i="2"/>
  <c r="BK140" i="2"/>
  <c r="J140" i="2"/>
  <c r="J99" i="2"/>
  <c r="BK161" i="2"/>
  <c r="J161" i="2" s="1"/>
  <c r="J100" i="2" s="1"/>
  <c r="R161" i="2"/>
  <c r="T165" i="2"/>
  <c r="T204" i="2"/>
  <c r="P124" i="3"/>
  <c r="P133" i="3"/>
  <c r="R146" i="3"/>
  <c r="P155" i="3"/>
  <c r="BK135" i="4"/>
  <c r="J135" i="4"/>
  <c r="J99" i="4"/>
  <c r="T135" i="4"/>
  <c r="T148" i="4"/>
  <c r="T170" i="4"/>
  <c r="T121" i="8"/>
  <c r="T120" i="8" s="1"/>
  <c r="T119" i="8" s="1"/>
  <c r="BK130" i="9"/>
  <c r="J130" i="9"/>
  <c r="J99" i="9" s="1"/>
  <c r="P130" i="9"/>
  <c r="T130" i="9"/>
  <c r="BK136" i="9"/>
  <c r="J136" i="9" s="1"/>
  <c r="J101" i="9" s="1"/>
  <c r="P136" i="9"/>
  <c r="R136" i="9"/>
  <c r="T136" i="9"/>
  <c r="BK153" i="9"/>
  <c r="J153" i="9"/>
  <c r="J102" i="9"/>
  <c r="P153" i="9"/>
  <c r="R153" i="9"/>
  <c r="T153" i="9"/>
  <c r="BK158" i="9"/>
  <c r="J158" i="9" s="1"/>
  <c r="J103" i="9" s="1"/>
  <c r="P158" i="9"/>
  <c r="R158" i="9"/>
  <c r="T158" i="9"/>
  <c r="BK171" i="9"/>
  <c r="J171" i="9"/>
  <c r="J104" i="9"/>
  <c r="P171" i="9"/>
  <c r="R171" i="9"/>
  <c r="T171" i="9"/>
  <c r="BK182" i="9"/>
  <c r="J182" i="9" s="1"/>
  <c r="J105" i="9" s="1"/>
  <c r="P182" i="9"/>
  <c r="R182" i="9"/>
  <c r="T182" i="9"/>
  <c r="BE128" i="2"/>
  <c r="BE141" i="2"/>
  <c r="BE146" i="2"/>
  <c r="BE155" i="2"/>
  <c r="BE160" i="2"/>
  <c r="BE162" i="2"/>
  <c r="BE173" i="2"/>
  <c r="BE175" i="2"/>
  <c r="BE180" i="2"/>
  <c r="BE203" i="2"/>
  <c r="BE205" i="2"/>
  <c r="BE206" i="2"/>
  <c r="J89" i="3"/>
  <c r="BE134" i="3"/>
  <c r="BE147" i="3"/>
  <c r="BE154" i="3"/>
  <c r="J89" i="4"/>
  <c r="BE132" i="4"/>
  <c r="BE141" i="4"/>
  <c r="BE146" i="4"/>
  <c r="BE154" i="4"/>
  <c r="BE172" i="4"/>
  <c r="J89" i="5"/>
  <c r="BE128" i="5"/>
  <c r="BE140" i="5"/>
  <c r="BE141" i="5"/>
  <c r="BE145" i="5"/>
  <c r="BE149" i="5"/>
  <c r="BE155" i="5"/>
  <c r="BE158" i="5"/>
  <c r="F121" i="6"/>
  <c r="BE140" i="6"/>
  <c r="BE148" i="6"/>
  <c r="BE159" i="6"/>
  <c r="BE175" i="6"/>
  <c r="BE186" i="6"/>
  <c r="BE190" i="6"/>
  <c r="BE192" i="6"/>
  <c r="BE200" i="6"/>
  <c r="BE202" i="6"/>
  <c r="BE209" i="6"/>
  <c r="BK216" i="6"/>
  <c r="J216" i="6"/>
  <c r="J104" i="6" s="1"/>
  <c r="F92" i="7"/>
  <c r="BE158" i="7"/>
  <c r="BE164" i="7"/>
  <c r="BE169" i="7"/>
  <c r="BE173" i="7"/>
  <c r="BE176" i="7"/>
  <c r="BE180" i="7"/>
  <c r="BE183" i="7"/>
  <c r="BE185" i="7"/>
  <c r="BE188" i="7"/>
  <c r="E85" i="8"/>
  <c r="BE128" i="8"/>
  <c r="BE134" i="8"/>
  <c r="BE138" i="8"/>
  <c r="BE142" i="8"/>
  <c r="J119" i="9"/>
  <c r="BE132" i="9"/>
  <c r="BE137" i="9"/>
  <c r="BE139" i="9"/>
  <c r="E85" i="2"/>
  <c r="F92" i="2"/>
  <c r="BE132" i="2"/>
  <c r="BE135" i="2"/>
  <c r="BE164" i="2"/>
  <c r="BE166" i="2"/>
  <c r="BK213" i="2"/>
  <c r="J213" i="2"/>
  <c r="J103" i="2" s="1"/>
  <c r="E85" i="3"/>
  <c r="F92" i="3"/>
  <c r="BE130" i="3"/>
  <c r="BE145" i="3"/>
  <c r="BE152" i="3"/>
  <c r="BE160" i="3"/>
  <c r="E112" i="4"/>
  <c r="BE136" i="4"/>
  <c r="BE139" i="4"/>
  <c r="BE151" i="4"/>
  <c r="BE163" i="4"/>
  <c r="BE166" i="4"/>
  <c r="BE168" i="4"/>
  <c r="BE171" i="4"/>
  <c r="E85" i="5"/>
  <c r="F92" i="5"/>
  <c r="BE132" i="5"/>
  <c r="BE151" i="5"/>
  <c r="BE153" i="5"/>
  <c r="J89" i="6"/>
  <c r="BE127" i="6"/>
  <c r="BE132" i="6"/>
  <c r="BE144" i="6"/>
  <c r="BE150" i="6"/>
  <c r="BE177" i="6"/>
  <c r="BE183" i="6"/>
  <c r="BE193" i="6"/>
  <c r="BE197" i="6"/>
  <c r="BE199" i="6"/>
  <c r="BE206" i="6"/>
  <c r="E85" i="7"/>
  <c r="J119" i="7"/>
  <c r="BE128" i="7"/>
  <c r="BE132" i="7"/>
  <c r="BE155" i="7"/>
  <c r="BE156" i="7"/>
  <c r="BE165" i="7"/>
  <c r="BE168" i="7"/>
  <c r="BE175" i="7"/>
  <c r="BE179" i="7"/>
  <c r="BE184" i="7"/>
  <c r="BE186" i="7"/>
  <c r="BE190" i="7"/>
  <c r="BK143" i="7"/>
  <c r="J143" i="7"/>
  <c r="J99" i="7"/>
  <c r="BK149" i="7"/>
  <c r="J149" i="7" s="1"/>
  <c r="J101" i="7" s="1"/>
  <c r="BK151" i="7"/>
  <c r="J151" i="7"/>
  <c r="J102" i="7" s="1"/>
  <c r="J89" i="8"/>
  <c r="F92" i="8"/>
  <c r="BE122" i="8"/>
  <c r="BE125" i="8"/>
  <c r="BE132" i="8"/>
  <c r="BE133" i="8"/>
  <c r="BE135" i="8"/>
  <c r="BE136" i="8"/>
  <c r="BE143" i="8"/>
  <c r="BE145" i="8"/>
  <c r="BE148" i="8"/>
  <c r="BE151" i="8"/>
  <c r="BK150" i="8"/>
  <c r="J150" i="8"/>
  <c r="J99" i="8"/>
  <c r="BE134" i="9"/>
  <c r="BE141" i="9"/>
  <c r="BE145" i="9"/>
  <c r="BE151" i="9"/>
  <c r="BE154" i="9"/>
  <c r="BE159" i="9"/>
  <c r="BE163" i="9"/>
  <c r="BE167" i="9"/>
  <c r="BE150" i="2"/>
  <c r="BE185" i="2"/>
  <c r="BE200" i="2"/>
  <c r="BE209" i="2"/>
  <c r="BE125" i="3"/>
  <c r="BE137" i="3"/>
  <c r="BE139" i="3"/>
  <c r="BE149" i="3"/>
  <c r="BE156" i="3"/>
  <c r="BE157" i="3"/>
  <c r="BE125" i="4"/>
  <c r="BE127" i="4"/>
  <c r="BE144" i="4"/>
  <c r="BE149" i="4"/>
  <c r="BE158" i="4"/>
  <c r="BE159" i="4"/>
  <c r="BE122" i="5"/>
  <c r="BE134" i="5"/>
  <c r="BE152" i="5"/>
  <c r="BK157" i="5"/>
  <c r="J157" i="5" s="1"/>
  <c r="J99" i="5" s="1"/>
  <c r="E85" i="6"/>
  <c r="BE131" i="6"/>
  <c r="BE134" i="6"/>
  <c r="BE136" i="6"/>
  <c r="BE164" i="6"/>
  <c r="BE171" i="6"/>
  <c r="BE173" i="6"/>
  <c r="BE174" i="6"/>
  <c r="BE179" i="6"/>
  <c r="BE181" i="6"/>
  <c r="BE187" i="6"/>
  <c r="BE189" i="6"/>
  <c r="BE194" i="6"/>
  <c r="BE195" i="6"/>
  <c r="BE196" i="6"/>
  <c r="BE208" i="6"/>
  <c r="BE212" i="6"/>
  <c r="BE214" i="6"/>
  <c r="BE217" i="6"/>
  <c r="BE130" i="7"/>
  <c r="BE135" i="7"/>
  <c r="BE137" i="7"/>
  <c r="BE139" i="7"/>
  <c r="BE141" i="7"/>
  <c r="BE144" i="7"/>
  <c r="BE146" i="7"/>
  <c r="BE148" i="7"/>
  <c r="BE150" i="7"/>
  <c r="BE152" i="7"/>
  <c r="BE159" i="7"/>
  <c r="BE161" i="7"/>
  <c r="BE162" i="7"/>
  <c r="BE167" i="7"/>
  <c r="BE170" i="7"/>
  <c r="BE171" i="7"/>
  <c r="BE174" i="7"/>
  <c r="BE178" i="7"/>
  <c r="BE181" i="7"/>
  <c r="BE187" i="7"/>
  <c r="BK189" i="7"/>
  <c r="J189" i="7"/>
  <c r="J105" i="7" s="1"/>
  <c r="BE140" i="8"/>
  <c r="F92" i="9"/>
  <c r="E115" i="9"/>
  <c r="BE128" i="9"/>
  <c r="BE131" i="9"/>
  <c r="BE143" i="9"/>
  <c r="BE147" i="9"/>
  <c r="BE149" i="9"/>
  <c r="BE156" i="9"/>
  <c r="BE161" i="9"/>
  <c r="BE172" i="9"/>
  <c r="BE180" i="9"/>
  <c r="J89" i="2"/>
  <c r="BE126" i="2"/>
  <c r="BE168" i="2"/>
  <c r="BE190" i="2"/>
  <c r="BE195" i="2"/>
  <c r="BE202" i="2"/>
  <c r="BE211" i="2"/>
  <c r="BE214" i="2"/>
  <c r="BE127" i="3"/>
  <c r="BE142" i="3"/>
  <c r="BE162" i="3"/>
  <c r="BK161" i="3"/>
  <c r="J161" i="3" s="1"/>
  <c r="J102" i="3" s="1"/>
  <c r="F92" i="4"/>
  <c r="BE129" i="4"/>
  <c r="BE152" i="4"/>
  <c r="BE156" i="4"/>
  <c r="BE162" i="4"/>
  <c r="BE130" i="5"/>
  <c r="BE139" i="5"/>
  <c r="BE138" i="6"/>
  <c r="BE145" i="6"/>
  <c r="BE161" i="6"/>
  <c r="BE166" i="6"/>
  <c r="BE169" i="6"/>
  <c r="BE184" i="6"/>
  <c r="BE191" i="6"/>
  <c r="BE165" i="9"/>
  <c r="BE169" i="9"/>
  <c r="BE174" i="9"/>
  <c r="BE176" i="9"/>
  <c r="BE178" i="9"/>
  <c r="BE183" i="9"/>
  <c r="BE185" i="9"/>
  <c r="BE187" i="9"/>
  <c r="BK127" i="9"/>
  <c r="J127" i="9" s="1"/>
  <c r="J98" i="9" s="1"/>
  <c r="F37" i="3"/>
  <c r="BD96" i="1" s="1"/>
  <c r="F34" i="4"/>
  <c r="BA97" i="1"/>
  <c r="F35" i="6"/>
  <c r="BB99" i="1" s="1"/>
  <c r="F35" i="9"/>
  <c r="BB102" i="1"/>
  <c r="F35" i="3"/>
  <c r="BB96" i="1" s="1"/>
  <c r="F35" i="5"/>
  <c r="BB98" i="1"/>
  <c r="J34" i="8"/>
  <c r="AW101" i="1" s="1"/>
  <c r="J34" i="2"/>
  <c r="AW95" i="1"/>
  <c r="J34" i="3"/>
  <c r="AW96" i="1" s="1"/>
  <c r="F35" i="4"/>
  <c r="BB97" i="1"/>
  <c r="J34" i="9"/>
  <c r="AW102" i="1" s="1"/>
  <c r="F35" i="2"/>
  <c r="BB95" i="1"/>
  <c r="J34" i="5"/>
  <c r="AW98" i="1" s="1"/>
  <c r="F34" i="5"/>
  <c r="BA98" i="1"/>
  <c r="F34" i="6"/>
  <c r="BA99" i="1" s="1"/>
  <c r="F34" i="7"/>
  <c r="BA100" i="1"/>
  <c r="F35" i="8"/>
  <c r="BB101" i="1" s="1"/>
  <c r="F37" i="2"/>
  <c r="BD95" i="1"/>
  <c r="F36" i="4"/>
  <c r="BC97" i="1" s="1"/>
  <c r="F36" i="6"/>
  <c r="BC99" i="1"/>
  <c r="F34" i="9"/>
  <c r="BA102" i="1" s="1"/>
  <c r="F34" i="3"/>
  <c r="BA96" i="1"/>
  <c r="F34" i="2"/>
  <c r="BA95" i="1" s="1"/>
  <c r="J34" i="4"/>
  <c r="AW97" i="1"/>
  <c r="J34" i="7"/>
  <c r="AW100" i="1" s="1"/>
  <c r="F37" i="7"/>
  <c r="BD100" i="1"/>
  <c r="F37" i="4"/>
  <c r="BD97" i="1" s="1"/>
  <c r="F37" i="5"/>
  <c r="BD98" i="1"/>
  <c r="F36" i="8"/>
  <c r="BC101" i="1" s="1"/>
  <c r="F36" i="2"/>
  <c r="BC95" i="1"/>
  <c r="F36" i="3"/>
  <c r="BC96" i="1" s="1"/>
  <c r="F36" i="5"/>
  <c r="BC98" i="1"/>
  <c r="F37" i="6"/>
  <c r="BD99" i="1" s="1"/>
  <c r="F36" i="7"/>
  <c r="BC100" i="1"/>
  <c r="F34" i="8"/>
  <c r="BA101" i="1" s="1"/>
  <c r="F37" i="9"/>
  <c r="BD102" i="1"/>
  <c r="J34" i="6"/>
  <c r="AW99" i="1" s="1"/>
  <c r="F35" i="7"/>
  <c r="BB100" i="1"/>
  <c r="F37" i="8"/>
  <c r="BD101" i="1" s="1"/>
  <c r="F36" i="9"/>
  <c r="BC102" i="1"/>
  <c r="T123" i="3" l="1"/>
  <c r="T122" i="3"/>
  <c r="P125" i="6"/>
  <c r="P124" i="6"/>
  <c r="AU99" i="1" s="1"/>
  <c r="R123" i="3"/>
  <c r="R122" i="3"/>
  <c r="P135" i="9"/>
  <c r="P125" i="9" s="1"/>
  <c r="AU102" i="1" s="1"/>
  <c r="T125" i="6"/>
  <c r="T124" i="6"/>
  <c r="BK120" i="5"/>
  <c r="BK119" i="5"/>
  <c r="J119" i="5"/>
  <c r="J96" i="5"/>
  <c r="P123" i="4"/>
  <c r="P122" i="4" s="1"/>
  <c r="AU97" i="1" s="1"/>
  <c r="R135" i="9"/>
  <c r="R125" i="9" s="1"/>
  <c r="P123" i="3"/>
  <c r="P122" i="3"/>
  <c r="AU96" i="1"/>
  <c r="P124" i="2"/>
  <c r="P123" i="2" s="1"/>
  <c r="AU95" i="1" s="1"/>
  <c r="T135" i="9"/>
  <c r="T125" i="9" s="1"/>
  <c r="R125" i="6"/>
  <c r="R124" i="6"/>
  <c r="R124" i="2"/>
  <c r="R123" i="2" s="1"/>
  <c r="P126" i="7"/>
  <c r="P125" i="7"/>
  <c r="AU100" i="1"/>
  <c r="BK126" i="7"/>
  <c r="J126" i="7"/>
  <c r="J97" i="7"/>
  <c r="T123" i="4"/>
  <c r="T122" i="4" s="1"/>
  <c r="T124" i="2"/>
  <c r="T123" i="2"/>
  <c r="BK123" i="3"/>
  <c r="J123" i="3" s="1"/>
  <c r="J97" i="3" s="1"/>
  <c r="BK123" i="4"/>
  <c r="J123" i="4"/>
  <c r="J97" i="4" s="1"/>
  <c r="J121" i="5"/>
  <c r="J98" i="5"/>
  <c r="BK125" i="6"/>
  <c r="J125" i="6" s="1"/>
  <c r="J97" i="6" s="1"/>
  <c r="J127" i="7"/>
  <c r="J98" i="7"/>
  <c r="BK153" i="7"/>
  <c r="J153" i="7"/>
  <c r="J103" i="7"/>
  <c r="BK120" i="8"/>
  <c r="J120" i="8" s="1"/>
  <c r="J97" i="8" s="1"/>
  <c r="BK124" i="2"/>
  <c r="BK123" i="2"/>
  <c r="J123" i="2" s="1"/>
  <c r="J96" i="2" s="1"/>
  <c r="BK126" i="9"/>
  <c r="J126" i="9"/>
  <c r="J97" i="9" s="1"/>
  <c r="BK135" i="9"/>
  <c r="J135" i="9"/>
  <c r="J100" i="9"/>
  <c r="J33" i="6"/>
  <c r="AV99" i="1" s="1"/>
  <c r="AT99" i="1" s="1"/>
  <c r="F33" i="6"/>
  <c r="AZ99" i="1" s="1"/>
  <c r="F33" i="2"/>
  <c r="AZ95" i="1" s="1"/>
  <c r="J33" i="7"/>
  <c r="AV100" i="1" s="1"/>
  <c r="AT100" i="1" s="1"/>
  <c r="F33" i="9"/>
  <c r="AZ102" i="1"/>
  <c r="J33" i="2"/>
  <c r="AV95" i="1"/>
  <c r="AT95" i="1" s="1"/>
  <c r="F33" i="5"/>
  <c r="AZ98" i="1" s="1"/>
  <c r="J33" i="5"/>
  <c r="AV98" i="1" s="1"/>
  <c r="AT98" i="1" s="1"/>
  <c r="BB94" i="1"/>
  <c r="AX94" i="1"/>
  <c r="BD94" i="1"/>
  <c r="W33" i="1"/>
  <c r="J33" i="8"/>
  <c r="AV101" i="1"/>
  <c r="AT101" i="1" s="1"/>
  <c r="BC94" i="1"/>
  <c r="AY94" i="1" s="1"/>
  <c r="F33" i="4"/>
  <c r="AZ97" i="1" s="1"/>
  <c r="J33" i="4"/>
  <c r="AV97" i="1" s="1"/>
  <c r="AT97" i="1" s="1"/>
  <c r="BA94" i="1"/>
  <c r="W30" i="1"/>
  <c r="J33" i="9"/>
  <c r="AV102" i="1"/>
  <c r="AT102" i="1" s="1"/>
  <c r="F33" i="7"/>
  <c r="AZ100" i="1" s="1"/>
  <c r="F33" i="3"/>
  <c r="AZ96" i="1" s="1"/>
  <c r="J33" i="3"/>
  <c r="AV96" i="1" s="1"/>
  <c r="AT96" i="1" s="1"/>
  <c r="F33" i="8"/>
  <c r="AZ101" i="1"/>
  <c r="J124" i="2" l="1"/>
  <c r="J97" i="2"/>
  <c r="BK122" i="4"/>
  <c r="J122" i="4"/>
  <c r="J30" i="4" s="1"/>
  <c r="AG97" i="1" s="1"/>
  <c r="AN97" i="1" s="1"/>
  <c r="J120" i="5"/>
  <c r="J97" i="5"/>
  <c r="BK124" i="6"/>
  <c r="J124" i="6"/>
  <c r="J30" i="6" s="1"/>
  <c r="AG99" i="1" s="1"/>
  <c r="AN99" i="1" s="1"/>
  <c r="BK125" i="7"/>
  <c r="J125" i="7"/>
  <c r="J96" i="7"/>
  <c r="BK119" i="8"/>
  <c r="J119" i="8" s="1"/>
  <c r="J96" i="8" s="1"/>
  <c r="BK122" i="3"/>
  <c r="J122" i="3"/>
  <c r="J96" i="3" s="1"/>
  <c r="BK125" i="9"/>
  <c r="J125" i="9"/>
  <c r="J96" i="9"/>
  <c r="AZ94" i="1"/>
  <c r="AV94" i="1"/>
  <c r="AK29" i="1"/>
  <c r="AU94" i="1"/>
  <c r="W32" i="1"/>
  <c r="J30" i="5"/>
  <c r="AG98" i="1"/>
  <c r="AN98" i="1"/>
  <c r="AW94" i="1"/>
  <c r="AK30" i="1"/>
  <c r="W31" i="1"/>
  <c r="J30" i="2"/>
  <c r="AG95" i="1"/>
  <c r="AN95" i="1"/>
  <c r="J39" i="6" l="1"/>
  <c r="J96" i="6"/>
  <c r="J39" i="4"/>
  <c r="J96" i="4"/>
  <c r="J39" i="5"/>
  <c r="J39" i="2"/>
  <c r="J30" i="3"/>
  <c r="AG96" i="1"/>
  <c r="AN96" i="1" s="1"/>
  <c r="W29" i="1"/>
  <c r="J30" i="9"/>
  <c r="AG102" i="1"/>
  <c r="AN102" i="1" s="1"/>
  <c r="AT94" i="1"/>
  <c r="J30" i="8"/>
  <c r="AG101" i="1"/>
  <c r="AN101" i="1" s="1"/>
  <c r="J30" i="7"/>
  <c r="AG100" i="1"/>
  <c r="AN100" i="1"/>
  <c r="J39" i="8" l="1"/>
  <c r="J39" i="9"/>
  <c r="J39" i="3"/>
  <c r="J39" i="7"/>
  <c r="AG94" i="1"/>
  <c r="AK26" i="1"/>
  <c r="AK35" i="1"/>
  <c r="AN94" i="1" l="1"/>
</calcChain>
</file>

<file path=xl/sharedStrings.xml><?xml version="1.0" encoding="utf-8"?>
<sst xmlns="http://schemas.openxmlformats.org/spreadsheetml/2006/main" count="6005" uniqueCount="954">
  <si>
    <t>Export Komplet</t>
  </si>
  <si>
    <t/>
  </si>
  <si>
    <t>2.0</t>
  </si>
  <si>
    <t>False</t>
  </si>
  <si>
    <t>{228d641b-6ff1-4f8d-a167-d09bcaff0b9b}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</si>
  <si>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</si>
  <si>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</si>
  <si>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</si>
  <si>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</si>
  <si>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</si>
  <si>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</si>
  <si>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</si>
  <si>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</si>
  <si>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</si>
  <si>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16-2022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</si>
  <si>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</si>
  <si>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</si>
  <si>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Přechod pro chodce - Lokalita náměstí Svobody, Hořovice</t>
  </si>
  <si>
    <t>KSO:</t>
  </si>
  <si>
    <t>822</t>
  </si>
  <si>
    <t>CC-CZ:</t>
  </si>
  <si>
    <t>2</t>
  </si>
  <si>
    <t>Místo:</t>
  </si>
  <si>
    <t>Hořovice</t>
  </si>
  <si>
    <t>Datum:</t>
  </si>
  <si>
    <t>2. 5. 2022</t>
  </si>
  <si>
    <t>CZ-CPV:</t>
  </si>
  <si>
    <t>45000000-7</t>
  </si>
  <si>
    <t>CZ-CPA:</t>
  </si>
  <si>
    <t>42</t>
  </si>
  <si>
    <t>Zadavatel:</t>
  </si>
  <si>
    <t>IČ:</t>
  </si>
  <si>
    <t>002 33 242</t>
  </si>
  <si>
    <t>Město Hořovice, Plackého nám. 2, 268 01</t>
  </si>
  <si>
    <t>DIČ:</t>
  </si>
  <si>
    <t>Uchazeč:</t>
  </si>
  <si>
    <t>Vyplň údaj</t>
  </si>
  <si>
    <t>Projektant:</t>
  </si>
  <si>
    <t>625 79 201</t>
  </si>
  <si>
    <t>Ing. arch. Martin Jirovský Ph.D., MBA</t>
  </si>
  <si>
    <t>True</t>
  </si>
  <si>
    <t>Zpracovatel:</t>
  </si>
  <si>
    <t>281 45 968</t>
  </si>
  <si>
    <t>Ateliér M.A.A.T. s.r.o.; Petra Stejskalová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</si>
  <si>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</si>
  <si>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</si>
  <si>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</si>
  <si>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</si>
  <si>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</si>
  <si>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</si>
  <si>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</si>
  <si>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</si>
  <si>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</si>
  <si>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</si>
  <si>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</si>
  <si>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</si>
  <si>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</si>
  <si>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</si>
  <si>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</si>
  <si>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</si>
  <si>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</si>
  <si>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</si>
  <si>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</si>
  <si>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</si>
  <si>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</si>
  <si>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</si>
  <si>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</si>
  <si>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</si>
  <si>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</si>
  <si>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</si>
  <si>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</si>
  <si>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</si>
  <si>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</si>
  <si>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</si>
  <si>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</si>
  <si>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</si>
  <si>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</si>
  <si>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</si>
  <si>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</si>
  <si>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</si>
  <si>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</si>
  <si>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</si>
  <si>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</si>
  <si>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</si>
  <si>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</si>
  <si>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</si>
  <si>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</si>
  <si>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</si>
  <si>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</si>
  <si>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</si>
  <si>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</si>
  <si>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Přechod pro chodce a chodníky č. A a B</t>
  </si>
  <si>
    <t>STA</t>
  </si>
  <si>
    <t>1</t>
  </si>
  <si>
    <t>{c0bc384f-8ea6-4423-b5c1-b1ae2ac139af}</t>
  </si>
  <si>
    <t>SO 102.1</t>
  </si>
  <si>
    <t>Část A - sjezd</t>
  </si>
  <si>
    <t>{1803ed9d-5451-4e4e-be15-56ae1c9e7295}</t>
  </si>
  <si>
    <t>SO 102.2</t>
  </si>
  <si>
    <t>Část B - sjezd</t>
  </si>
  <si>
    <t>{def0381d-d7be-4fb7-a079-671f2e466122}</t>
  </si>
  <si>
    <t>SO 103</t>
  </si>
  <si>
    <t>Dopravní značení</t>
  </si>
  <si>
    <t>{5ead0596-8365-46fd-bdce-7b43de87b916}</t>
  </si>
  <si>
    <t>SO 301</t>
  </si>
  <si>
    <t>Odvodnění komunikace - doplnění</t>
  </si>
  <si>
    <t>{c17d1551-82f0-490f-9c0b-3b8b941df526}</t>
  </si>
  <si>
    <t>SO 401</t>
  </si>
  <si>
    <t>Veřejné osvětlení - osvětlení přechodu</t>
  </si>
  <si>
    <t>{43047177-9951-4acc-aaf7-c9360ecc63d0}</t>
  </si>
  <si>
    <t>SO 801</t>
  </si>
  <si>
    <t>Rekultivace zelených ploch</t>
  </si>
  <si>
    <t>{914a0314-9f8b-483f-9068-eca141b5caac}</t>
  </si>
  <si>
    <t>VRN</t>
  </si>
  <si>
    <t>Vedlejší rozpočtové náklady</t>
  </si>
  <si>
    <t>{e862a638-262a-498a-b71d-9d0762a05c33}</t>
  </si>
  <si>
    <t>KRYCÍ LIST SOUPISU PRACÍ</t>
  </si>
  <si>
    <t>Objekt:</t>
  </si>
  <si>
    <t>SO 101 - Přechod pro chodce a chodníky č. A a B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</si>
  <si>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</si>
  <si>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</si>
  <si>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</si>
  <si>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</si>
  <si>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</si>
  <si>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</si>
  <si>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</si>
  <si>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</si>
  <si>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</si>
  <si>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</si>
  <si>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</si>
  <si>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</si>
  <si>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</si>
  <si>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</si>
  <si>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</si>
  <si>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</si>
  <si>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</si>
  <si>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</si>
  <si>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</si>
  <si>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</si>
  <si>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</si>
  <si>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</si>
  <si>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</si>
  <si>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</si>
  <si>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</si>
  <si>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</si>
  <si>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</si>
  <si>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</si>
  <si>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</si>
  <si>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</si>
  <si>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</si>
  <si>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</si>
  <si>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</si>
  <si>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4</t>
  </si>
  <si>
    <t>558491999</t>
  </si>
  <si>
    <t>VV</t>
  </si>
  <si>
    <t>"plocha dle bilance zem. prací SO 101 B" 4,96</t>
  </si>
  <si>
    <t>113107183</t>
  </si>
  <si>
    <t>Odstranění podkladu živičného tl 150 mm strojně pl přes 50 do 200 m2</t>
  </si>
  <si>
    <t>1177692580</t>
  </si>
  <si>
    <t>"plocha dle bilance zem. prací SO 101 A" 43,07+75,46</t>
  </si>
  <si>
    <t>"plocha dle bilance zem. prací SO 101 B" 26,77</t>
  </si>
  <si>
    <t>Součet</t>
  </si>
  <si>
    <t>3</t>
  </si>
  <si>
    <t>113202111</t>
  </si>
  <si>
    <t>Vytrhání obrub krajníků obrubníků stojatých</t>
  </si>
  <si>
    <t>m</t>
  </si>
  <si>
    <t>-252738369</t>
  </si>
  <si>
    <t>P</t>
  </si>
  <si>
    <t>Poznámka k položce:_x000D_
neoškozená část obrub bude zpět využita na stavbě</t>
  </si>
  <si>
    <t>"délka dle bilance zem. prací" 35,7+8+16</t>
  </si>
  <si>
    <t>181152302</t>
  </si>
  <si>
    <t>Úprava pláně na stavbách silnic a dálnic strojně v zářezech mimo skalních se zhutněním</t>
  </si>
  <si>
    <t>1296933783</t>
  </si>
  <si>
    <t>Poznámka k položce:_x000D_
Edef2 ≧ 60 MPa</t>
  </si>
  <si>
    <t>"plocha chodníku rozšířená o 8% - SO 101 A" 116,86*1,08</t>
  </si>
  <si>
    <t>"plocha chodníku rozšířená o 8% - SO 101 B" 38,28*1,08</t>
  </si>
  <si>
    <t>5</t>
  </si>
  <si>
    <t>Komunikace pozemní</t>
  </si>
  <si>
    <t>564851111</t>
  </si>
  <si>
    <t>Podklad ze štěrkodrti ŠD s rozprostřením a zhutněním, po zhutnění tl. 150 mm</t>
  </si>
  <si>
    <t>-1662537757</t>
  </si>
  <si>
    <t>Poznámka k položce:_x000D_
třídy A; frakce 0-32; Edef2 ≧ 90 MPa</t>
  </si>
  <si>
    <t>6</t>
  </si>
  <si>
    <t>596212212</t>
  </si>
  <si>
    <t>Kladení zámkové dlažby pozemních komunikací tl 80 mm skupiny A pl do 300 m2</t>
  </si>
  <si>
    <t>-1070830244</t>
  </si>
  <si>
    <t>"plocha chodníku  - SO 101 A" 111,66+5,2</t>
  </si>
  <si>
    <t>"plocha chodníku - SO 101 B" 27,84+10,44</t>
  </si>
  <si>
    <t>7</t>
  </si>
  <si>
    <t>M</t>
  </si>
  <si>
    <t>59245224</t>
  </si>
  <si>
    <t>dlažba zámková tvaru I základní pro nevidomé 196x161x80mm barevná</t>
  </si>
  <si>
    <t>8</t>
  </si>
  <si>
    <t>-1112770654</t>
  </si>
  <si>
    <t>"plocha chodníku  - SO 101 A" 5,2</t>
  </si>
  <si>
    <t>"plocha chodníku - SO 101 B" 10,44</t>
  </si>
  <si>
    <t>15,64*1,03 'Přepočtené koeficientem množství</t>
  </si>
  <si>
    <t>59245296</t>
  </si>
  <si>
    <t>dlažba zámková tvaru I 200x165x100mm přírodní</t>
  </si>
  <si>
    <t>1435660649</t>
  </si>
  <si>
    <t>"plocha chodníku  - SO 101 A" 111,66</t>
  </si>
  <si>
    <t>"plocha chodníku - SO 101 B" 27,84</t>
  </si>
  <si>
    <t>139,5*1,02 'Přepočtené koeficientem množství</t>
  </si>
  <si>
    <t>9</t>
  </si>
  <si>
    <t>596212214</t>
  </si>
  <si>
    <t>Příplatek za kombinaci dvou barev u betonových dlažeb pozemních komunikací tl 80 mm skupiny A</t>
  </si>
  <si>
    <t>311408523</t>
  </si>
  <si>
    <t>Trubní vedení</t>
  </si>
  <si>
    <t>10</t>
  </si>
  <si>
    <t>890411811</t>
  </si>
  <si>
    <t>Bourání šachet z prefabrikovaných skruží ručně obestavěného prostoru do 1,5 m3</t>
  </si>
  <si>
    <t>m3</t>
  </si>
  <si>
    <t>886139661</t>
  </si>
  <si>
    <t>"uliční vpusť" 0,45*0,45*1</t>
  </si>
  <si>
    <t>11</t>
  </si>
  <si>
    <t>899201211</t>
  </si>
  <si>
    <t>Demontáž mříží litinových včetně rámů hmotnosti do 50 kg</t>
  </si>
  <si>
    <t>kus</t>
  </si>
  <si>
    <t>948047454</t>
  </si>
  <si>
    <t>Ostatní konstrukce a práce, bourání</t>
  </si>
  <si>
    <t>12</t>
  </si>
  <si>
    <t>916231213</t>
  </si>
  <si>
    <t>Osazení chodníkového obrubníku betonového stojatého s boční opěrou do lože z betonu prostého</t>
  </si>
  <si>
    <t>1203098244</t>
  </si>
  <si>
    <t>"délka obrubníku" 3,5+12,73</t>
  </si>
  <si>
    <t>13</t>
  </si>
  <si>
    <t>59217023</t>
  </si>
  <si>
    <t>obrubník betonový chodníkový 1000x150x250mm</t>
  </si>
  <si>
    <t>-128362010</t>
  </si>
  <si>
    <t>"délka obrubníku SO 101 A" 1,7+1,8</t>
  </si>
  <si>
    <t>"délka obrubníku SO 101 B"  1,89+3,57+0,27+7</t>
  </si>
  <si>
    <t>16,23*1,05 'Přepočtené koeficientem množství</t>
  </si>
  <si>
    <t>14</t>
  </si>
  <si>
    <t>916241213</t>
  </si>
  <si>
    <t>Osazení obrubníku kamenného stojatého s boční opěrou do lože z betonu prostého</t>
  </si>
  <si>
    <t>1004469932</t>
  </si>
  <si>
    <t>"délka obrubníku" 32,39+8,12+10+3,48+10,02</t>
  </si>
  <si>
    <t>58380004</t>
  </si>
  <si>
    <t>obrubník kamenný žulový přímý 250x200mm</t>
  </si>
  <si>
    <t>83072219</t>
  </si>
  <si>
    <t>"délka obrubníku SO 101 A" 15,47+2,27+6,51</t>
  </si>
  <si>
    <t>"délka obrubníku SO 101 B"  1,53+1,98+4,63</t>
  </si>
  <si>
    <t>32,39*1,05 'Přepočtené koeficientem množství</t>
  </si>
  <si>
    <t>16</t>
  </si>
  <si>
    <t>58380007</t>
  </si>
  <si>
    <t>obrubník kamenný žulový přímý 150x250mm</t>
  </si>
  <si>
    <t>1519077623</t>
  </si>
  <si>
    <t>"délka obrubníku SO 101 A"  4,06</t>
  </si>
  <si>
    <t>"délka obrubníku SO 101 B"  4,06</t>
  </si>
  <si>
    <t>8,12*1,05 'Přepočtené koeficientem množství</t>
  </si>
  <si>
    <t>17</t>
  </si>
  <si>
    <t>58380007R00</t>
  </si>
  <si>
    <t xml:space="preserve">obrubník kamenný žulový nájezdový </t>
  </si>
  <si>
    <t>189294682</t>
  </si>
  <si>
    <t>"délka obrubníku SO 101 A"  4</t>
  </si>
  <si>
    <t>"délka obrubníku SO 101 B"  6</t>
  </si>
  <si>
    <t>10*1,05 'Přepočtené koeficientem množství</t>
  </si>
  <si>
    <t>18</t>
  </si>
  <si>
    <t>58380424</t>
  </si>
  <si>
    <t>obrubník kamenný žulový obloukový R 1-3m 250x200mm</t>
  </si>
  <si>
    <t>837346500</t>
  </si>
  <si>
    <t>"délka obrubníku R1" 1,07</t>
  </si>
  <si>
    <t>"délka obrubníku R3" 2,41</t>
  </si>
  <si>
    <t>3,48*1,05 'Přepočtené koeficientem množství</t>
  </si>
  <si>
    <t>19</t>
  </si>
  <si>
    <t>58380436</t>
  </si>
  <si>
    <t>obrubník kamenný žulový obloukový R 3-5m 200x250mm</t>
  </si>
  <si>
    <t>531060405</t>
  </si>
  <si>
    <t>"délka obrubníku R4" 7,16</t>
  </si>
  <si>
    <t>"délka obrubníku R5" 2,86</t>
  </si>
  <si>
    <t>10,02*1,05 'Přepočtené koeficientem množství</t>
  </si>
  <si>
    <t>20</t>
  </si>
  <si>
    <t>919112233</t>
  </si>
  <si>
    <t>Řezání dilatačních spár v živičném krytu vytvoření komůrky pro těsnící zálivku šířky 20 mm, hloubky 40 mm</t>
  </si>
  <si>
    <t>-678102228</t>
  </si>
  <si>
    <t>"délka napojení stáv. vozovky" 55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</si>
  <si>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</si>
  <si>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</si>
  <si>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161754033</t>
  </si>
  <si>
    <t>22</t>
  </si>
  <si>
    <t>963042819</t>
  </si>
  <si>
    <t>Bourání schodišťových stupňů betonových zhotovených na místě</t>
  </si>
  <si>
    <t>970159820</t>
  </si>
  <si>
    <t>997</t>
  </si>
  <si>
    <t>Přesun sutě</t>
  </si>
  <si>
    <t>23</t>
  </si>
  <si>
    <t>997221571</t>
  </si>
  <si>
    <t>Vodorovná doprava vybouraných hmot do 1 km</t>
  </si>
  <si>
    <t>t</t>
  </si>
  <si>
    <t>-81824083</t>
  </si>
  <si>
    <t>24</t>
  </si>
  <si>
    <t>997221579</t>
  </si>
  <si>
    <t>Příplatek ZKD 1 km u vodorovné dopravy vybouraných hmot</t>
  </si>
  <si>
    <t>2138083008</t>
  </si>
  <si>
    <t>Poznámka k položce:_x000D_
uložení ba skládku Stašov (cca 10 km)</t>
  </si>
  <si>
    <t>60,093*9 'Přepočtené koeficientem množství</t>
  </si>
  <si>
    <t>25</t>
  </si>
  <si>
    <t>997221615</t>
  </si>
  <si>
    <t>Poplatek za uložení stavebního odpadu na skládce (skládkovné) z prostého betonu zatříděného do Katalogu odpadů pod kódem 17 01 01</t>
  </si>
  <si>
    <t>-780694347</t>
  </si>
  <si>
    <t>"beton"1,29+1,92</t>
  </si>
  <si>
    <t>26</t>
  </si>
  <si>
    <t>997221645</t>
  </si>
  <si>
    <t>Poplatek za uložení stavebního odpadu na skládce (skládkovné) asfaltového bez obsahu dehtu zatříděného do Katalogu odpadů pod kódem 17 03 02</t>
  </si>
  <si>
    <t>448009969</t>
  </si>
  <si>
    <t>"asfalt" 45,915</t>
  </si>
  <si>
    <t>998</t>
  </si>
  <si>
    <t>Přesun hmot</t>
  </si>
  <si>
    <t>27</t>
  </si>
  <si>
    <t>998223011</t>
  </si>
  <si>
    <t>Přesun hmot pro pozemní komunikace s krytem dlážděným dopravní vzdálenost do 200 m jakékoliv délky objektu</t>
  </si>
  <si>
    <t>668685142</t>
  </si>
  <si>
    <t>SO 102.1 - Část A - sjezd</t>
  </si>
  <si>
    <t>113107343</t>
  </si>
  <si>
    <t>Odstranění podkladu živičného tl 150 mm strojně pl do 50 m2</t>
  </si>
  <si>
    <t>-1107384844</t>
  </si>
  <si>
    <t>"plocha dle bilance zem. prací " 35,77</t>
  </si>
  <si>
    <t>1927920532</t>
  </si>
  <si>
    <t>"délka dle bilance zem. prací" 7,3</t>
  </si>
  <si>
    <t>-215194174</t>
  </si>
  <si>
    <t>"plocha sjezdu rozšířená o 8%" 35,87*1,08</t>
  </si>
  <si>
    <t>-1014209536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</si>
  <si>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</si>
  <si>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</t>
  </si>
  <si>
    <t>-1882417589</t>
  </si>
  <si>
    <t>"plocha sjezdu" 35,87</t>
  </si>
  <si>
    <t>1145572552</t>
  </si>
  <si>
    <t>"plocha sjezdu" 3,59</t>
  </si>
  <si>
    <t>3,59*1,03 'Přepočtené koeficientem množství</t>
  </si>
  <si>
    <t>1668758840</t>
  </si>
  <si>
    <t>"plocha sjezdu" 32,28</t>
  </si>
  <si>
    <t>32,28*1,03 'Přepočtené koeficientem množství</t>
  </si>
  <si>
    <t>-1177674451</t>
  </si>
  <si>
    <t>-1507632831</t>
  </si>
  <si>
    <t>"délka obrubníku" 7,77</t>
  </si>
  <si>
    <t>-1690652748</t>
  </si>
  <si>
    <t>"délka sjezdu" 7,77</t>
  </si>
  <si>
    <t>7,77*1,05 'Přepočtené koeficientem množství</t>
  </si>
  <si>
    <t>-1394533531</t>
  </si>
  <si>
    <t>"délka napojení stáv. vozovky" 8</t>
  </si>
  <si>
    <t>-1417570310</t>
  </si>
  <si>
    <t>-340095872</t>
  </si>
  <si>
    <t>-1456205916</t>
  </si>
  <si>
    <t>12,8*9 'Přepočtené koeficientem množství</t>
  </si>
  <si>
    <t>864580628</t>
  </si>
  <si>
    <t>788253881</t>
  </si>
  <si>
    <t>SO 102.2 - Část B - sjezd</t>
  </si>
  <si>
    <t>113106134</t>
  </si>
  <si>
    <t>Rozebrání dlažeb ze zámkových dlaždic komunikací pro pěší strojně pl do 50 m2</t>
  </si>
  <si>
    <t>-238489688</t>
  </si>
  <si>
    <t>"plocha dle bilance zem. prací " 30</t>
  </si>
  <si>
    <t>730792021</t>
  </si>
  <si>
    <t>"plocha dle bilance zem. prací " 2,9+26,77</t>
  </si>
  <si>
    <t>-1581763627</t>
  </si>
  <si>
    <t>"délka dle bilance zem. prací"17+7</t>
  </si>
  <si>
    <t>1383795019</t>
  </si>
  <si>
    <t>Poznámka k položce:_x000D_
Edef2 ≧ 50 MPa</t>
  </si>
  <si>
    <t>"plocha sjezdu rozšířená o 8%" 28,64*1,08</t>
  </si>
  <si>
    <t>564831111</t>
  </si>
  <si>
    <t>Podklad ze štěrkodrtě ŠD tl 100 mm</t>
  </si>
  <si>
    <t>-206318823</t>
  </si>
  <si>
    <t>Poznámka k položce:_x000D_
třídy A; frakce 0-32; Edef2 ≧ 80 MPa</t>
  </si>
  <si>
    <t>573191111</t>
  </si>
  <si>
    <t>Postřik infiltrační kationaktivní emulzí v množství 1,00 kg/m2</t>
  </si>
  <si>
    <t>-73466408</t>
  </si>
  <si>
    <t>"plocha sjezdu rozšířená o 8%"28,64*1,08</t>
  </si>
  <si>
    <t>565145121</t>
  </si>
  <si>
    <t>Asfaltový beton vrstva podkladní ACP 16 (obalované kamenivo OKS) tl 60 mm š přes 3 m</t>
  </si>
  <si>
    <t>1936458082</t>
  </si>
  <si>
    <t>Poznámka k položce:_x000D_
ACP 16+</t>
  </si>
  <si>
    <t>573231107</t>
  </si>
  <si>
    <t>Postřik spojovací PS bez posypu kamenivem ze silniční emulze, v množství 0,40 kg/m2</t>
  </si>
  <si>
    <t>1275048797</t>
  </si>
  <si>
    <t>"plocha sjezdu" 28,64</t>
  </si>
  <si>
    <t>577144121</t>
  </si>
  <si>
    <t>Asfaltový beton vrstva obrusná ACO 11 (ABS) tř. I tl 50 mm š přes 3 m z nemodifikovaného asfaltu</t>
  </si>
  <si>
    <t>1859381471</t>
  </si>
  <si>
    <t>915321115</t>
  </si>
  <si>
    <t>Předformátované vodorovné dopravní značení vodící pás pro slabozraké</t>
  </si>
  <si>
    <t>620317425</t>
  </si>
  <si>
    <t>"délka vod. proužků" 9,34*3+8,86*3</t>
  </si>
  <si>
    <t>915611111</t>
  </si>
  <si>
    <t>Předznačení vodorovného liniového značení</t>
  </si>
  <si>
    <t>-166893611</t>
  </si>
  <si>
    <t>-884890074</t>
  </si>
  <si>
    <t>"délka obrubníku" 6,77+7,96</t>
  </si>
  <si>
    <t>-1219671172</t>
  </si>
  <si>
    <t>14,73*1,05 'Přepočtené koeficientem množství</t>
  </si>
  <si>
    <t>-1206412581</t>
  </si>
  <si>
    <t>"délka napojení stáv. vozovky" 15</t>
  </si>
  <si>
    <t>1347435643</t>
  </si>
  <si>
    <t>938908411</t>
  </si>
  <si>
    <t>Čištění vozovek splachováním vodou</t>
  </si>
  <si>
    <t>-1872889835</t>
  </si>
  <si>
    <t>"plocha"9*0,6</t>
  </si>
  <si>
    <t>-1452721975</t>
  </si>
  <si>
    <t>937556451</t>
  </si>
  <si>
    <t>22,204*9 'Přepočtené koeficientem množství</t>
  </si>
  <si>
    <t>-601171686</t>
  </si>
  <si>
    <t>"beton"1,29</t>
  </si>
  <si>
    <t>1144522543</t>
  </si>
  <si>
    <t>998225111</t>
  </si>
  <si>
    <t>Přesun hmot pro pozemní komunikace s krytem z kamene, monolitickým betonovým nebo živičným</t>
  </si>
  <si>
    <t>1418390193</t>
  </si>
  <si>
    <t>998229111</t>
  </si>
  <si>
    <t>Přesun hmot ruční pro pozemní komunikace s krytem z kameniva, betonu,živice na vzdálenost do 50 m</t>
  </si>
  <si>
    <t>-1833718106</t>
  </si>
  <si>
    <t>SO 103 - Dopravní značení</t>
  </si>
  <si>
    <t>914111111</t>
  </si>
  <si>
    <t>Montáž svislé dopravní značky základní velikosti do 1 m2 objímkami na sloupky nebo konzoly</t>
  </si>
  <si>
    <t>-362435699</t>
  </si>
  <si>
    <t>"nová IP6" 2</t>
  </si>
  <si>
    <t>"nová IP 12" 1</t>
  </si>
  <si>
    <t>"nová E13" 1</t>
  </si>
  <si>
    <t>"přesun  B17" 1</t>
  </si>
  <si>
    <t>40445621</t>
  </si>
  <si>
    <t>informativní značky provozní IP1-IP3, IP4b-IP7, IP10a, b 500x500mm</t>
  </si>
  <si>
    <t>-1097209584</t>
  </si>
  <si>
    <t>"IP6" 2</t>
  </si>
  <si>
    <t>40445625</t>
  </si>
  <si>
    <t>informativní značky provozní IP8, IP9, IP11-IP13 500x700mm</t>
  </si>
  <si>
    <t>-594244911</t>
  </si>
  <si>
    <t>"IP 12" 1</t>
  </si>
  <si>
    <t>40445649</t>
  </si>
  <si>
    <t>dodatkové tabulky E3-E5, E8, E14-E16 500x150mm</t>
  </si>
  <si>
    <t>-87914659</t>
  </si>
  <si>
    <t>"E13" 1</t>
  </si>
  <si>
    <t>914511112</t>
  </si>
  <si>
    <t>Montáž sloupku dopravních značek délky do 3,5 m do hliníkové patky</t>
  </si>
  <si>
    <t>2063753826</t>
  </si>
  <si>
    <t>"IP6" 1</t>
  </si>
  <si>
    <t>40445225</t>
  </si>
  <si>
    <t>sloupek pro dopravní značku Zn D 60mm v 3,5m</t>
  </si>
  <si>
    <t>1294883718</t>
  </si>
  <si>
    <t>40445240</t>
  </si>
  <si>
    <t>patka pro sloupek Al D 60mm</t>
  </si>
  <si>
    <t>-221607026</t>
  </si>
  <si>
    <t>915211111</t>
  </si>
  <si>
    <t>Vodorovné dopravní značení stříkaným plastem dělící čára šířky 125 mm souvislá bílá základní</t>
  </si>
  <si>
    <t>-710657813</t>
  </si>
  <si>
    <t>"délka V1a" 120</t>
  </si>
  <si>
    <t>"délka V10g" 13</t>
  </si>
  <si>
    <t>915211121</t>
  </si>
  <si>
    <t>Vodorovné dopravní značení dělící čáry přerušované š 125 mm bílý plast</t>
  </si>
  <si>
    <t>-1984931069</t>
  </si>
  <si>
    <t>"délka V2b" 20</t>
  </si>
  <si>
    <t>"délka V10d" 29</t>
  </si>
  <si>
    <t>915231111</t>
  </si>
  <si>
    <t>Vodorovné dopravní značení přechody pro chodce, šipky, symboly bílý plast</t>
  </si>
  <si>
    <t>382179237</t>
  </si>
  <si>
    <t>"V7a" 4*6,5</t>
  </si>
  <si>
    <t>-450718256</t>
  </si>
  <si>
    <t>915621111</t>
  </si>
  <si>
    <t>Předznačení vodorovného plošného značení</t>
  </si>
  <si>
    <t>1355101307</t>
  </si>
  <si>
    <t>-1155684477</t>
  </si>
  <si>
    <t>"plocha"26+182*0,2</t>
  </si>
  <si>
    <t>966006132</t>
  </si>
  <si>
    <t>Odstranění značek dopravních nebo orientačních se sloupky s betonovými patkami</t>
  </si>
  <si>
    <t>-834628</t>
  </si>
  <si>
    <t>Poznámka k položce:_x000D_
značky budou uloženy pro zpětnou montáž</t>
  </si>
  <si>
    <t>1857749504</t>
  </si>
  <si>
    <t>SO 301 - Odvodnění komunikace - doplnění</t>
  </si>
  <si>
    <t xml:space="preserve">    4 - Vodorovné konstrukce</t>
  </si>
  <si>
    <t>-166646006</t>
  </si>
  <si>
    <t>"stávající komunikace délka*šířka rýhy přípojek"  9*1</t>
  </si>
  <si>
    <t>"stávající komunikace délka*šířka UV"  1,2*1,2*3</t>
  </si>
  <si>
    <t>113107323</t>
  </si>
  <si>
    <t>Odstranění podkladu z kameniva drceného tl 300 mm strojně pl do 50 m2</t>
  </si>
  <si>
    <t>248797710</t>
  </si>
  <si>
    <t>115101202</t>
  </si>
  <si>
    <t>Čerpání vody na dopravní výšku do 10 m průměrný přítok do 1000 l/min</t>
  </si>
  <si>
    <t>hod</t>
  </si>
  <si>
    <t>-298086579</t>
  </si>
  <si>
    <t>Poznámka k položce:_x000D_
odhad</t>
  </si>
  <si>
    <t>115101302</t>
  </si>
  <si>
    <t>Pohotovost čerpací soupravy pro dopravní výšku do 10 m přítok do 1000 l/min</t>
  </si>
  <si>
    <t>den</t>
  </si>
  <si>
    <t>-159633799</t>
  </si>
  <si>
    <t>131151201</t>
  </si>
  <si>
    <t>Hloubení jam zapažených v hornině třídy těžitelnosti I, skupiny 1 a 2 objem do 20 m3 strojně</t>
  </si>
  <si>
    <t>1960288377</t>
  </si>
  <si>
    <t>"UV šířka*délka*hloubka*počet"1,2*1,2*1,4*3</t>
  </si>
  <si>
    <t>132154101</t>
  </si>
  <si>
    <t>Hloubení rýh zapažených š do 800 mm v hornině třídy těžitelnosti I, skupiny 1 a 2 objem do 20 m3 strojně</t>
  </si>
  <si>
    <t>-1223432088</t>
  </si>
  <si>
    <t>"vedení kanalizační přípojky DN 150 délka*šířka*hloubka"8,86*0,8*1,4</t>
  </si>
  <si>
    <t>151101102</t>
  </si>
  <si>
    <t>Zřízení příložného pažení a rozepření stěn rýh hl do 4 m</t>
  </si>
  <si>
    <t>1539028405</t>
  </si>
  <si>
    <t>"vedení kanalizace šířka*délka*výška"8,89*1,8*2</t>
  </si>
  <si>
    <t>"UV šířka*délka*hloubka*počet"(1,2*4*1,8)*3</t>
  </si>
  <si>
    <t>151101112</t>
  </si>
  <si>
    <t>Odstranění příložného pažení a rozepření stěn rýh hl do 4 m</t>
  </si>
  <si>
    <t>-989322202</t>
  </si>
  <si>
    <t>162751117</t>
  </si>
  <si>
    <t>Vodorovné přemístění do 10000 m výkopku/sypaniny z horniny třídy těžitelnosti I, skupiny 1 až 3</t>
  </si>
  <si>
    <t>-202932121</t>
  </si>
  <si>
    <t>"zemina výkopu-násyp"6,048+9,923-11,907</t>
  </si>
  <si>
    <t>171201221</t>
  </si>
  <si>
    <t>Poplatek za uložení na skládce (skládkovné) zeminy a kamení kód odpadu 17 05 04</t>
  </si>
  <si>
    <t>250177456</t>
  </si>
  <si>
    <t>4,064*2 'Přepočtené koeficientem množství</t>
  </si>
  <si>
    <t>174152101</t>
  </si>
  <si>
    <t>Zásyp jam, šachet a rýh do 30 m3 sypaninou se zhutněním při překopech inženýrských sítí</t>
  </si>
  <si>
    <t>-1123821316</t>
  </si>
  <si>
    <t>"zemina výkopu vedení"9,923</t>
  </si>
  <si>
    <t>"-podklady a obsypy"- (0,711+2,658)</t>
  </si>
  <si>
    <t>Mezisoučet</t>
  </si>
  <si>
    <t>"zemina výpoku jam"6,048</t>
  </si>
  <si>
    <t>"-podklad" -0,432</t>
  </si>
  <si>
    <t>"-UV" -(0,45*0,45*1,3)</t>
  </si>
  <si>
    <t>175151101</t>
  </si>
  <si>
    <t>Obsypání potrubí strojně sypaninou bez prohození, uloženou do 3 m</t>
  </si>
  <si>
    <t>1867446617</t>
  </si>
  <si>
    <t>"vedení kanalizační přípojky DN 150 délka*šířka*výška-vedení" 8,81*0,8*0,45-(3,14*0,075*0,75*2,91)</t>
  </si>
  <si>
    <t>58344121</t>
  </si>
  <si>
    <t>štěrkodrť frakce 0/8</t>
  </si>
  <si>
    <t>-291384919</t>
  </si>
  <si>
    <t>2,658*1,8 'Přepočtené koeficientem množství</t>
  </si>
  <si>
    <t>Vodorovné konstrukce</t>
  </si>
  <si>
    <t>451572111</t>
  </si>
  <si>
    <t>Lože pod potrubí otevřený výkop z kameniva drobného těženého</t>
  </si>
  <si>
    <t>-1697457827</t>
  </si>
  <si>
    <t>"vedení kanalizační přípojky DN 150 délka*šířka*výška" 8,89*0,8*0,1</t>
  </si>
  <si>
    <t>452321131</t>
  </si>
  <si>
    <t>Podkladní desky ze ŽB tř. C 12/15 otevřený výkop</t>
  </si>
  <si>
    <t>1322216997</t>
  </si>
  <si>
    <t>"UV šířka*délka*výška*počet"1,2*1,2*0,1*3</t>
  </si>
  <si>
    <t>564871111</t>
  </si>
  <si>
    <t>Podklad ze štěrkodrtě ŠD tl 250 mm</t>
  </si>
  <si>
    <t>-235396853</t>
  </si>
  <si>
    <t>"plocha doasfaltování rýhy přípojky" 9*1</t>
  </si>
  <si>
    <t>-227678202</t>
  </si>
  <si>
    <t>1029984607</t>
  </si>
  <si>
    <t>-1117032053</t>
  </si>
  <si>
    <t>1979618332</t>
  </si>
  <si>
    <t>871310320</t>
  </si>
  <si>
    <t>Montáž kanalizačního potrubí hladkého plnostěnného SN 12 z polypropylenu DN 150</t>
  </si>
  <si>
    <t>1780488350</t>
  </si>
  <si>
    <t>"vedení kanalizační přípojky délka" 8,89</t>
  </si>
  <si>
    <t>28617025</t>
  </si>
  <si>
    <t>trubka kanalizační PP plnostěnná třívrstvá DN 150x1000mm SN12</t>
  </si>
  <si>
    <t>-1204686143</t>
  </si>
  <si>
    <t>8,89*1,015 'Přepočtené koeficientem množství</t>
  </si>
  <si>
    <t>877310310</t>
  </si>
  <si>
    <t>Montáž kolen na kanalizačním potrubí z PP trub hladkých plnostěnných DN 150</t>
  </si>
  <si>
    <t>-474328967</t>
  </si>
  <si>
    <t>Poznámka k položce:_x000D_
přípojení UV 1ks/1přípojku</t>
  </si>
  <si>
    <t>28617182</t>
  </si>
  <si>
    <t>koleno kanalizační PP SN16 45° DN 150</t>
  </si>
  <si>
    <t>940018404</t>
  </si>
  <si>
    <t>877420330</t>
  </si>
  <si>
    <t>Montáž spojek na kanalizačním potrubí z PP trub hladkých plnostěnných DN 500</t>
  </si>
  <si>
    <t>1312092222</t>
  </si>
  <si>
    <t>28617411</t>
  </si>
  <si>
    <t>odbočka sedlová kanalizace PP korugované DN 600/150</t>
  </si>
  <si>
    <t>-1115026683</t>
  </si>
  <si>
    <t>895941111</t>
  </si>
  <si>
    <t>Zřízení vpusti kanalizační uliční z betonových dílců typ UV-50 normální</t>
  </si>
  <si>
    <t>-963088836</t>
  </si>
  <si>
    <t>Poznámka k položce:_x000D_
vč. těsnění</t>
  </si>
  <si>
    <t>28</t>
  </si>
  <si>
    <t>59223852</t>
  </si>
  <si>
    <t>dno pro uliční vpusť s kalovou prohlubní betonové 450x300x50mm</t>
  </si>
  <si>
    <t>-1774360526</t>
  </si>
  <si>
    <t>29</t>
  </si>
  <si>
    <t>59223854</t>
  </si>
  <si>
    <t>skruž pro uliční vpusť s výtokovým otvorem PVC betonová 450x350x50mm</t>
  </si>
  <si>
    <t>-737698682</t>
  </si>
  <si>
    <t>30</t>
  </si>
  <si>
    <t>59223860</t>
  </si>
  <si>
    <t>skruž pro uliční vpusť středová betonová 450x195x50mm</t>
  </si>
  <si>
    <t>-264603380</t>
  </si>
  <si>
    <t>31</t>
  </si>
  <si>
    <t>59223858</t>
  </si>
  <si>
    <t>skruž pro uliční vpusť horní betonová 450x570x50mm</t>
  </si>
  <si>
    <t>280083555</t>
  </si>
  <si>
    <t>32</t>
  </si>
  <si>
    <t>59223864</t>
  </si>
  <si>
    <t>prstenec pro uliční vpusť vyrovnávací betonový 390x60x130mm</t>
  </si>
  <si>
    <t>102989998</t>
  </si>
  <si>
    <t>33</t>
  </si>
  <si>
    <t>28661789</t>
  </si>
  <si>
    <t>koš kalový ocelový pro silniční vpusť 425mm vč. madla</t>
  </si>
  <si>
    <t>561789704</t>
  </si>
  <si>
    <t>34</t>
  </si>
  <si>
    <t>899204112</t>
  </si>
  <si>
    <t>Osazení mříží litinových včetně rámů a košů na bahno pro třídu zatížení D400, E600</t>
  </si>
  <si>
    <t>1808803616</t>
  </si>
  <si>
    <t>35</t>
  </si>
  <si>
    <t>55242320</t>
  </si>
  <si>
    <t>mříž vtoková litinová plochá 500x500mm</t>
  </si>
  <si>
    <t>-1881317296</t>
  </si>
  <si>
    <t>36</t>
  </si>
  <si>
    <t>899721111</t>
  </si>
  <si>
    <t>Signalizační vodič DN do 150 mm na potrubí</t>
  </si>
  <si>
    <t>267683669</t>
  </si>
  <si>
    <t>9*1,1 'Přepočtené koeficientem množství</t>
  </si>
  <si>
    <t>37</t>
  </si>
  <si>
    <t>899722113</t>
  </si>
  <si>
    <t>Krytí potrubí z plastů výstražnou fólií z PVC 34cm</t>
  </si>
  <si>
    <t>1780413149</t>
  </si>
  <si>
    <t>38</t>
  </si>
  <si>
    <t>998276101R00</t>
  </si>
  <si>
    <t>Pomocný kotevní a spojovací materiál</t>
  </si>
  <si>
    <t>kpl</t>
  </si>
  <si>
    <t>-869494174</t>
  </si>
  <si>
    <t>39</t>
  </si>
  <si>
    <t>-135696147</t>
  </si>
  <si>
    <t>"stávající komunikace délka rýhy přípojek"  9*2</t>
  </si>
  <si>
    <t>"stávající komunikace délka UV"  1,2*4*3</t>
  </si>
  <si>
    <t>40</t>
  </si>
  <si>
    <t>919794441</t>
  </si>
  <si>
    <t>Úprava ploch kolem hydrantů, šoupat, poklopů a mříží nebo sloupů v živičných krytech pl do 2 m2</t>
  </si>
  <si>
    <t>1087377824</t>
  </si>
  <si>
    <t>41</t>
  </si>
  <si>
    <t>779298206</t>
  </si>
  <si>
    <t>-139679549</t>
  </si>
  <si>
    <t>10,07*9 'Přepočtené koeficientem množství</t>
  </si>
  <si>
    <t>43</t>
  </si>
  <si>
    <t>1447473358</t>
  </si>
  <si>
    <t>"asfalt" 4,209</t>
  </si>
  <si>
    <t>44</t>
  </si>
  <si>
    <t>997221655</t>
  </si>
  <si>
    <t>-1576354590</t>
  </si>
  <si>
    <t>"kamenivo" 5,861</t>
  </si>
  <si>
    <t>45</t>
  </si>
  <si>
    <t>998276101</t>
  </si>
  <si>
    <t>Přesun hmot pro trubní vedení z trub z plastických hmot otevřený výkop</t>
  </si>
  <si>
    <t>1078760945</t>
  </si>
  <si>
    <t>SO 401 - Veřejné osvětlení - osvětlení přechodu</t>
  </si>
  <si>
    <t xml:space="preserve">    2 - Zakládání</t>
  </si>
  <si>
    <t>PSV - Práce a dodávky PSV</t>
  </si>
  <si>
    <t xml:space="preserve">    741 - Elektroinstalace - silnoproud</t>
  </si>
  <si>
    <t xml:space="preserve">    742 - Elektroinstalace - slaboproud</t>
  </si>
  <si>
    <t>131251201</t>
  </si>
  <si>
    <t>Hloubení zapažených jam a zářezů strojně s urovnáním dna do předepsaného profilu a spádu v hornině třídy těžitelnosti I skupiny 3 do 20 m3</t>
  </si>
  <si>
    <t>1991680258</t>
  </si>
  <si>
    <t>"stožár"1*1*1*2</t>
  </si>
  <si>
    <t>132251104</t>
  </si>
  <si>
    <t>Hloubení nezapažených rýh šířky do 800 mm strojně s urovnáním dna do předepsaného profilu a spádu v hornině třídy těžitelnosti I skupiny 3 přes 100 m3</t>
  </si>
  <si>
    <t>-650070416</t>
  </si>
  <si>
    <t>"délka*šířka*hloubka vedení"28*0,4*1</t>
  </si>
  <si>
    <t>1431227338</t>
  </si>
  <si>
    <t>"zemina výkopu-násyp"2+11,2-6,72</t>
  </si>
  <si>
    <t>171201221.1</t>
  </si>
  <si>
    <t>-101584175</t>
  </si>
  <si>
    <t>6,48*2 'Přepočtené koeficientem množství</t>
  </si>
  <si>
    <t>174101101</t>
  </si>
  <si>
    <t>Zásyp sypaninou z jakékoliv horniny strojně s uložením výkopku ve vrstvách se zhutněním jam, šachet, rýh nebo kolem objektů v těchto vykopávkách</t>
  </si>
  <si>
    <t>-1959192123</t>
  </si>
  <si>
    <t>"délka*šířka*výška zásypu" 28*0,4*0,6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</si>
  <si>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</si>
  <si>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1859189848</t>
  </si>
  <si>
    <t>"délka*šířka*výška zásypu" 28*0,4*0,4</t>
  </si>
  <si>
    <t>58331200</t>
  </si>
  <si>
    <t>štěrkopísek netříděný zásypový</t>
  </si>
  <si>
    <t>-2095234971</t>
  </si>
  <si>
    <t>4,48*2 'Přepočtené koeficientem množství</t>
  </si>
  <si>
    <t>Zakládání</t>
  </si>
  <si>
    <t>275313611</t>
  </si>
  <si>
    <t>Základy z betonu prostého patky a bloky z betonu kamenem neprokládaného tř. C 16/20</t>
  </si>
  <si>
    <t>1563381950</t>
  </si>
  <si>
    <t>Signalizační vodič na potrubí DN do 150 mm</t>
  </si>
  <si>
    <t>809470044</t>
  </si>
  <si>
    <t>28*1,1 'Přepočtené koeficientem množství</t>
  </si>
  <si>
    <t>Krytí potrubí z plastů výstražnou fólií z PVC šířky 34 cm</t>
  </si>
  <si>
    <t>-1875440292</t>
  </si>
  <si>
    <t>945421110</t>
  </si>
  <si>
    <t>Hydraulická zvedací plošina včetně obsluhy instalovaná na automobilovém podvozku, výšky zdvihu do 18 m</t>
  </si>
  <si>
    <t>-1258068407</t>
  </si>
  <si>
    <t>-1892057526</t>
  </si>
  <si>
    <t>PSV</t>
  </si>
  <si>
    <t>Práce a dodávky PSV</t>
  </si>
  <si>
    <t>741</t>
  </si>
  <si>
    <t>Elektroinstalace - silnoproud</t>
  </si>
  <si>
    <t>741110302</t>
  </si>
  <si>
    <t>Montáž trubek ochranných s nasunutím nebo našroubováním do krabic plastových tuhých, uložených pevně, vnitřní Ø přes 40 do 90 mm</t>
  </si>
  <si>
    <t>1526866078</t>
  </si>
  <si>
    <t>34571361</t>
  </si>
  <si>
    <t>trubka elektroinstalační HDPE tuhá dvouplášťová korugovaná D 41/50mm</t>
  </si>
  <si>
    <t>1327581684</t>
  </si>
  <si>
    <t>36*1,05 'Přepočtené koeficientem množství</t>
  </si>
  <si>
    <t>741110304</t>
  </si>
  <si>
    <t>Montáž trubek ochranných s nasunutím nebo našroubováním do krabic plastových tuhých, uložených pevně, vnitřní Ø přes 133 do 152 mm</t>
  </si>
  <si>
    <t>696236647</t>
  </si>
  <si>
    <t>28611140</t>
  </si>
  <si>
    <t>trubka kanalizační PVC DN 250x1000mm SN4</t>
  </si>
  <si>
    <t>1870575755</t>
  </si>
  <si>
    <t>2*1,05 'Přepočtené koeficientem množství</t>
  </si>
  <si>
    <t>741122611</t>
  </si>
  <si>
    <t>Montáž kabelů měděných bez ukončení uložených pevně plných kulatých nebo bezhalogenových (např. CYKY) počtu a průřezu žil 3x1,5 až 6 mm2</t>
  </si>
  <si>
    <t>-1168263521</t>
  </si>
  <si>
    <t>34111030</t>
  </si>
  <si>
    <t>kabel instalační jádro Cu plné izolace PVC plášť PVC 450/750V (CYKY) 3x1,5mm2</t>
  </si>
  <si>
    <t>-1840844242</t>
  </si>
  <si>
    <t>20*1,05 'Přepočtené koeficientem množství</t>
  </si>
  <si>
    <t>741122623</t>
  </si>
  <si>
    <t>Montáž kabel Cu plný kulatý žíla 4x10 mm2 uložený pevně (CYKY)</t>
  </si>
  <si>
    <t>-1593577820</t>
  </si>
  <si>
    <t>34111076</t>
  </si>
  <si>
    <t>kabel silový s Cu jádrem 1kV 4x10mm2</t>
  </si>
  <si>
    <t>-686478170</t>
  </si>
  <si>
    <t>40*1,05 'Přepočtené koeficientem množství</t>
  </si>
  <si>
    <t>741127156</t>
  </si>
  <si>
    <t>Montáž přípojnicový rozvod Al průmyslový upevňovací část - ocelový stožár</t>
  </si>
  <si>
    <t>1870504593</t>
  </si>
  <si>
    <t>31674107</t>
  </si>
  <si>
    <t>stožár osvětlovací uliční Pz 159/133/114 v 8,2m</t>
  </si>
  <si>
    <t>1149263461</t>
  </si>
  <si>
    <t>741130021</t>
  </si>
  <si>
    <t>Ukončení vodičů izolovaných s označením a zapojením na svorkovnici s otevřením a uzavřením krytu, průřezu žíly do 2,5 mm2</t>
  </si>
  <si>
    <t>-11745273</t>
  </si>
  <si>
    <t>741130026</t>
  </si>
  <si>
    <t>Ukončení vodičů izolovaných s označením a zapojením na svorkovnici s otevřením a uzavřením krytu, průřezu žíly do 25 mm2</t>
  </si>
  <si>
    <t>-2022916874</t>
  </si>
  <si>
    <t>1334006700</t>
  </si>
  <si>
    <t>Poznámka k položce:_x000D_
Poznámka k položce: elektrovýzbroj stožárů osvětlení</t>
  </si>
  <si>
    <t>1138445</t>
  </si>
  <si>
    <t xml:space="preserve">výzbroj stožárová </t>
  </si>
  <si>
    <t>1765302957</t>
  </si>
  <si>
    <t>741210001</t>
  </si>
  <si>
    <t>Montáž rozvodnic oceloplechových nebo plastových bez zapojení vodičů běžných, hmotnosti do 20 kg</t>
  </si>
  <si>
    <t>-143297240</t>
  </si>
  <si>
    <t>1136641</t>
  </si>
  <si>
    <t>stožárová svorkovnice SR</t>
  </si>
  <si>
    <t>-1752002133</t>
  </si>
  <si>
    <t>741372833</t>
  </si>
  <si>
    <t>Demontáž svítidel bez zachování funkčnosti (do suti) průmyslových výbojkových venkovních na stožáru přes 3 m</t>
  </si>
  <si>
    <t>-1124024130</t>
  </si>
  <si>
    <t>Poznámka k položce:_x000D_
Poznámka k položce: včetně demontáže stožáru a likvidace</t>
  </si>
  <si>
    <t>741373002</t>
  </si>
  <si>
    <t>Montáž svítidel výbojkových se zapojením vodičů průmyslových nebo venkovních na výložník</t>
  </si>
  <si>
    <t>2058631872</t>
  </si>
  <si>
    <t>34774200R00</t>
  </si>
  <si>
    <t>LED svítidlo pro osvětlení přechodu, 39W, 6600ml, 5000K</t>
  </si>
  <si>
    <t>1341382016</t>
  </si>
  <si>
    <t>741410021</t>
  </si>
  <si>
    <t>Montáž uzemňovacího vedení s upevněním, propojením a připojením pomocí svorek v zemi s izolací spojů pásku průřezu do 120 mm2 v městské zástavbě</t>
  </si>
  <si>
    <t>-943646907</t>
  </si>
  <si>
    <t>35442062</t>
  </si>
  <si>
    <t>pás zemnící 30x4mm FeZn</t>
  </si>
  <si>
    <t>kg</t>
  </si>
  <si>
    <t>1958041487</t>
  </si>
  <si>
    <t>"délka*hmotnost kg/1bm" 36*0,95</t>
  </si>
  <si>
    <t>741910171</t>
  </si>
  <si>
    <t>Montáž výložník atypický závěsný se závěsem a 1 oboustranné rameno</t>
  </si>
  <si>
    <t>1437737684</t>
  </si>
  <si>
    <t>31674001</t>
  </si>
  <si>
    <t>Výložník rovný jednoduchý k osvětlovacím stožárům uličním vyložení 1000mm</t>
  </si>
  <si>
    <t>-214863191</t>
  </si>
  <si>
    <t>31674005R00</t>
  </si>
  <si>
    <t>Výložník rovný jednoduchý k osvětlovacím stožárům uličním vyložení 3500mm</t>
  </si>
  <si>
    <t>818190829</t>
  </si>
  <si>
    <t>741810002</t>
  </si>
  <si>
    <t>Zkoušky a prohlídky elektrických rozvodů a zařízení celková prohlídka a vyhotovení revizní zprávy pro objem montážních prací přes 100 do 500 tis. Kč</t>
  </si>
  <si>
    <t>1361088851</t>
  </si>
  <si>
    <t>741820101</t>
  </si>
  <si>
    <t>Měření osvětlovacího zařízení izolačního stavu svítidel na pracovišti do. 200 ks svítidel</t>
  </si>
  <si>
    <t>soubor</t>
  </si>
  <si>
    <t>545596528</t>
  </si>
  <si>
    <t>998741201</t>
  </si>
  <si>
    <t>Přesun hmot pro silnoproud stanovený procentní sazbou (%) z ceny vodorovná dopravní vzdálenost do 50 m v objektech výšky do 6 m</t>
  </si>
  <si>
    <t>%</t>
  </si>
  <si>
    <t>-243868002</t>
  </si>
  <si>
    <t>742</t>
  </si>
  <si>
    <t>Elektroinstalace - slaboproud</t>
  </si>
  <si>
    <t>742122001R00</t>
  </si>
  <si>
    <t>Montáž kabelové spojky nebo svorkovnice pro slaboproud do 15 žil</t>
  </si>
  <si>
    <t>-365100481</t>
  </si>
  <si>
    <t>Poznámka k položce:_x000D_
Poznámka k položce: napojení nového rozvodu VO ve stávající lampě či rozvaděči, včetně seřízení a uvedení do provozu</t>
  </si>
  <si>
    <t>SO 801 - Rekultivace zelených ploch</t>
  </si>
  <si>
    <t>-505078571</t>
  </si>
  <si>
    <t>"dovoz ornice"1,6</t>
  </si>
  <si>
    <t>167151111</t>
  </si>
  <si>
    <t>Nakládání výkopku z hornin třídy těžitelnosti I, skupiny 1 až 3 přes 100 m3</t>
  </si>
  <si>
    <t>1507654327</t>
  </si>
  <si>
    <t>Poznámka k položce:_x000D_
Nakládání ornice ze skládky.</t>
  </si>
  <si>
    <t>"ornice z deponie" 8*0,2</t>
  </si>
  <si>
    <t>183402121</t>
  </si>
  <si>
    <t>Rozrušení půdy souvislé plochy do 500 m2 hloubky do 150 mm v rovině a svahu do 1:5</t>
  </si>
  <si>
    <t>-1819676883</t>
  </si>
  <si>
    <t>"plocha zelené plochy dotčené" 2,24</t>
  </si>
  <si>
    <t>"plocha zelené plochy okolo obrubníku" 10,08*0,5</t>
  </si>
  <si>
    <t>181351113</t>
  </si>
  <si>
    <t>Rozprostření ornice tl vrstvy do 200 mm pl přes 500 m2 v rovině nebo ve svahu do 1:5 strojně</t>
  </si>
  <si>
    <t>1993929069</t>
  </si>
  <si>
    <t>10364101</t>
  </si>
  <si>
    <t>zemina pro terénní úpravy -  ornice</t>
  </si>
  <si>
    <t>-362646964</t>
  </si>
  <si>
    <t>181111131</t>
  </si>
  <si>
    <t>Plošná úprava terénu do 500 m2 zemina tř 1 až 4 nerovnosti do 200 mm v rovinně a svahu do 1:5</t>
  </si>
  <si>
    <t>281037056</t>
  </si>
  <si>
    <t>181411131</t>
  </si>
  <si>
    <t>Založení parkového trávníku výsevem plochy do 1000 m2 v rovině a ve svahu do 1:5</t>
  </si>
  <si>
    <t>1668079012</t>
  </si>
  <si>
    <t>00572410</t>
  </si>
  <si>
    <t>osivo směs travní parková</t>
  </si>
  <si>
    <t>-716893215</t>
  </si>
  <si>
    <t>7,28*0,03 'Přepočtené koeficientem množství</t>
  </si>
  <si>
    <t>183403153</t>
  </si>
  <si>
    <t>Obdělání půdy hrabáním v rovině a svahu do 1:5</t>
  </si>
  <si>
    <t>-2094418476</t>
  </si>
  <si>
    <t xml:space="preserve">Poznámka k položce:_x000D_
 </t>
  </si>
  <si>
    <t>184802111</t>
  </si>
  <si>
    <t>Chemické odplevelení půdy před založením kultury, trávníku nebo zpevněných ploch o výměře jednotlivě přes 20 m2 v rovině nebo na svahu do 1:5 postřikem na široko</t>
  </si>
  <si>
    <t>394608950</t>
  </si>
  <si>
    <t>Poznámka k položce:_x000D_
Poznámka k položce: chemické odplevelení postřikem neselektivním listovým herbicidem</t>
  </si>
  <si>
    <t>185802113</t>
  </si>
  <si>
    <t>Hnojení půdy umělým hnojivem na široko v rovině a svahu do 1:5</t>
  </si>
  <si>
    <t>533657370</t>
  </si>
  <si>
    <t>25191155</t>
  </si>
  <si>
    <t xml:space="preserve">hnojivo průmyslové </t>
  </si>
  <si>
    <t>-1648459266</t>
  </si>
  <si>
    <t>"trávník" 0,25*58,62</t>
  </si>
  <si>
    <t>185851121</t>
  </si>
  <si>
    <t>Dovoz vody pro zálivku rostlin za vzdálenost do 1000 m</t>
  </si>
  <si>
    <t>381291412</t>
  </si>
  <si>
    <t>"trávník"8/1000</t>
  </si>
  <si>
    <t>0,008*3 'Přepočtené koeficientem množství</t>
  </si>
  <si>
    <t>231</t>
  </si>
  <si>
    <t>Povýsadbová péče - 60 měsíců</t>
  </si>
  <si>
    <t>770233843</t>
  </si>
  <si>
    <t>Poznámka k položce:_x000D_
Povýsadbová péče_x000D_
Po dobu 4 let bude zajišťována povýsadbová péče dodavatelskou firmou. Nově založeným výsadbám je nutno zajistit udržovací a rozvojovou péči. Založené záhonové výsadby a kořenovou mísu stromů a keřů je nezbytné odplevelovat. Současně je nutné odstranit suché a poškozené části rostlin a výmladky z podnoží. Součástí péče je kontrola funkční účinnosti ukotvení a ochrany před slunečním zářením a kontrola napadení chorobami a škůdci. Je-li potřeba zavlažovat, musí se množství zálivkové vody přizpůsobit stavu výsadby. Především listnaté stromy vyžadují v následujících 4 letech po výsadbě v období sucha vydatnou zálivku. Jejich kořenový systém není ještě dostatečně vyvinutý a mohlo by dojít k uschnutí stromku. Při provádění řezu je nutno dbát na druhové zvláštnosti a na přirozené růstové formy rostlin. Místa řezu s průměrem nad 3 cm je nutno ošetřit. Více viz. tech. dokumentace  D.1.9 Vegetační úpravy.</t>
  </si>
  <si>
    <t>998231411</t>
  </si>
  <si>
    <t>Ruční přesun hmot pro sadovnické a krajinářské úpravy do 100 m</t>
  </si>
  <si>
    <t>1010991892</t>
  </si>
  <si>
    <t>VRN - Vedlejší rozpočtové náklady</t>
  </si>
  <si>
    <t>HZS - Hodinové zúčtovací sazby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</si>
  <si>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</si>
  <si>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</si>
  <si>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</si>
  <si>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</si>
  <si>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</si>
  <si>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Čištění vozovek splachováním vodou povrchu podkladu nebo krytu živičného, betonového nebo dlážděného</t>
  </si>
  <si>
    <t>-982546857</t>
  </si>
  <si>
    <t>Poznámka k položce:_x000D_
Čištění bude prováděno při znečištění přiléhlých komunikací.</t>
  </si>
  <si>
    <t>HZS</t>
  </si>
  <si>
    <t>Hodinové zúčtovací sazby</t>
  </si>
  <si>
    <t>HZS1421</t>
  </si>
  <si>
    <t>Hodinová zúčtovací sazba dělník výstavby silnic</t>
  </si>
  <si>
    <t>512</t>
  </si>
  <si>
    <t>2118475251</t>
  </si>
  <si>
    <t>HZS2212</t>
  </si>
  <si>
    <t>Hodinové zúčtovací sazby profesí PSV provádění stavebních instalací instalatér odborný</t>
  </si>
  <si>
    <t>-1250997101</t>
  </si>
  <si>
    <t>Poznámka k položce:_x000D_
Pomocné a spojovací prostředky.</t>
  </si>
  <si>
    <t>HZS2221</t>
  </si>
  <si>
    <t>Hodinová zúčtovací sazba elektrikář</t>
  </si>
  <si>
    <t>1986055066</t>
  </si>
  <si>
    <t>VRN1</t>
  </si>
  <si>
    <t>Průzkumné, geodetické a projektové práce</t>
  </si>
  <si>
    <t>010001000</t>
  </si>
  <si>
    <t>1024</t>
  </si>
  <si>
    <t>-1081118369</t>
  </si>
  <si>
    <t>Poznámka k položce:_x000D_
Součástí položky je zejména:_x000D_
- náklady na zajištění záchraného archelogického výzkumu v průběhu realizaci stavby_x000D_
- náklady na geotechnický, hydrogeologický průzkum_x000D_
- náklady korozní průzkum _x000D_
- náklady na geotechnicý průzkum materiálových nalezišť (zemníků)</t>
  </si>
  <si>
    <t>012103000</t>
  </si>
  <si>
    <t xml:space="preserve">Geodetické práce před výstavbou </t>
  </si>
  <si>
    <t>1787801270</t>
  </si>
  <si>
    <t>Poznámka k položce:_x000D_
Veškeré geodetické činnosti spojené s vytýčením stavebních objektů, inženýrských objektů a inženýrských sítí (vč. úhrady za jejich vytýčení). Geodetické vytýčení staveniště v terénu před zahájením stavebních prací (směrově, výškově).</t>
  </si>
  <si>
    <t>012203000</t>
  </si>
  <si>
    <t>Geodetické práce při provádění stavby</t>
  </si>
  <si>
    <t>-1725801174</t>
  </si>
  <si>
    <t>Poznámka k položce:_x000D_
Veškeré geodetické činnosti spojené s vytýčením stavebních objektů, inženýrských objektů a inženýrských sítí při provádění stavby.</t>
  </si>
  <si>
    <t>012303000</t>
  </si>
  <si>
    <t xml:space="preserve">Geodetické práce po výstavbě </t>
  </si>
  <si>
    <t>-1670248610</t>
  </si>
  <si>
    <t>Poznámka k položce:_x000D_
Veškeré geodetické činnosti spojené se zdokumentováním skutečného provedení stavby stavebních objektů, inženýrských objektů a inženýrských sítí. Geodetické zaměření provést ve III. třídě přesnosti ve formátu .dgn V7 (Microstation). Výstupy za jednotlivé sítě budou v samostatných souborech (různí spráci sítí jednotlivých sítí) + ke každé síti bude ještě tištěný formát ve 3 paré.</t>
  </si>
  <si>
    <t>012403000</t>
  </si>
  <si>
    <t>Kartografické práce</t>
  </si>
  <si>
    <t>-1670267846</t>
  </si>
  <si>
    <t>Poznámka k položce:_x000D_
Vypracování geometrického plánu pro katastrální úřad.</t>
  </si>
  <si>
    <t>013254000</t>
  </si>
  <si>
    <t>Dokumentace skutečného provedení stavby</t>
  </si>
  <si>
    <t>-1240776677</t>
  </si>
  <si>
    <t>Poznámka k položce:_x000D_
Vyhotovení dokumentace skutečného provedení stavby v rozsahu a podrobnosti dle zadávací dokumentace. Dodavatel provádí tyto projekční práce průběžně po celou dobu realizace stavby - 4 vyhotovení v tištěné podobě a 1 vyhotovení v el. podobě na CD.</t>
  </si>
  <si>
    <t>013274000</t>
  </si>
  <si>
    <t>Pasportizace objektu před započetím prací</t>
  </si>
  <si>
    <t>1148143242</t>
  </si>
  <si>
    <t>Poznámka k položce:_x000D_
Před zahájením stavby provede zhotovitel pasportizaci nemovitostí, vč. fotografické dokumentace.</t>
  </si>
  <si>
    <t>013294000</t>
  </si>
  <si>
    <t>Ostatní dokumentace doklady pro kolaudaci</t>
  </si>
  <si>
    <t>1698304172</t>
  </si>
  <si>
    <t>Poznámka k položce:_x000D_
Veškeré jiné administrativní a správní úkony vyplývající ze zadávací dokumentace veřejné zakázky nutné k řádnému dokončení  a předání díla.</t>
  </si>
  <si>
    <t>VRN2</t>
  </si>
  <si>
    <t>Příprava staveniště</t>
  </si>
  <si>
    <t>020001000</t>
  </si>
  <si>
    <t>336871279</t>
  </si>
  <si>
    <t>Poznámka k položce:_x000D_
Položka obsahuje zejména:_x000D_
-  pasportizace stávajících objektů komunikací (objízdných tras).</t>
  </si>
  <si>
    <t>022002000</t>
  </si>
  <si>
    <t xml:space="preserve">Ochrana stávajících inženýrských sítí před poškozením </t>
  </si>
  <si>
    <t>1276428222</t>
  </si>
  <si>
    <t>Poznámka k položce:_x000D_
Součástí položky jsou:_x000D_
- náklady na zajištění vytýčení jednotlivých sítí od správců sítí   (ČEZ, CETIN,VAK, GasNet, ČE-KA, T- Mobil, Vodafon)      _x000D_
- popřípadě náklady na koordinaci přeložení či ochrany sítí se správci jednotlivých sítí _x000D_
- náklady na zřízení ochrany dřevin.</t>
  </si>
  <si>
    <t>VRN3</t>
  </si>
  <si>
    <t>Zařízení staveniště</t>
  </si>
  <si>
    <t>031203000</t>
  </si>
  <si>
    <t>Terénní úpravy pro zařízení staveniště</t>
  </si>
  <si>
    <t>-1477230686</t>
  </si>
  <si>
    <t>Poznámka k položce:_x000D_
Součástí položky je zejména:  _x000D_
- vybudování zpevněné plochy pro zařízení staveniště.</t>
  </si>
  <si>
    <t>032103000</t>
  </si>
  <si>
    <t>Zařízení staveniště - náklady na vybavení staveniště</t>
  </si>
  <si>
    <t>340157160</t>
  </si>
  <si>
    <t>Poznámka k položce:_x000D_
Součástí položky je zejména: _x000D_
- náklady na stavební buňky (kanceláře, stavební sklady, mobilní WC atd.)                                 _x000D_
- náklady na provoz a údržbu staveniště (připojení energií, pravidelný úklid apod.)    _x000D_
- zřízení provozorních komunikací (lávky, můstky, zábrany atd.)_x000D_
 - kontejnery na odpad_x000D_
- skládky na staveništi (vyhrazení, přesun apod.).</t>
  </si>
  <si>
    <t>033103000</t>
  </si>
  <si>
    <t>Zařízení staveniště - připojení energií a spotřeba ener. pro zařízení staveniště</t>
  </si>
  <si>
    <t>1866632750</t>
  </si>
  <si>
    <t>Poznámka k položce:_x000D_
Součástí položky jsou zejména náklady na:_x000D_
- připojení jednotlivých energií (voda, elektrika, WIFI apod.)_x000D_
- energie jako takové.</t>
  </si>
  <si>
    <t>034103000</t>
  </si>
  <si>
    <t>Zařízení staveniště - zabezpečení staveniště</t>
  </si>
  <si>
    <t>1338238222</t>
  </si>
  <si>
    <t>Poznámka k položce:_x000D_
Součástí položky jsou zejména náklady na:_x000D_
- oplocení staveniště a ohrazení prováděných objektů_x000D_
- ochranna okolních pozemků_x000D_
- dopravní značení staveniště_x000D_
-  osvětlení staveniště_x000D_
-  informační tabule apod.</t>
  </si>
  <si>
    <t>035103001</t>
  </si>
  <si>
    <t>Zařízení staveniště - pronájem ploch</t>
  </si>
  <si>
    <t>1648167881</t>
  </si>
  <si>
    <t>Poznámka k položce:_x000D_
Součástí položky jsou zejména náklady na:_x000D_
-  nájem ploch či objektů pro staveniště.</t>
  </si>
  <si>
    <t>039103000</t>
  </si>
  <si>
    <t>Zařízení staveniště - zrušení zařízení staveniště</t>
  </si>
  <si>
    <t>206786532</t>
  </si>
  <si>
    <t>Poznámka k položce:_x000D_
Součástí položky jsou zejména náklady na: _x000D_
- rozebrání, bourání a odvoz zařízení staveniště_x000D_
- úpravu terénu po staveništi.</t>
  </si>
  <si>
    <t>VRN4</t>
  </si>
  <si>
    <t>Inženýrská činnost</t>
  </si>
  <si>
    <t>042503000</t>
  </si>
  <si>
    <t>Plán BOZP na staveništi</t>
  </si>
  <si>
    <t>1888423382</t>
  </si>
  <si>
    <t>Poznámka k položce:_x000D_
Součástí položky jsou zejména náklady na: _x000D_
- vypracování plánu BOZP dodavatelem stavby_x000D_
- koordinace s pracovníkem BOZP investora.</t>
  </si>
  <si>
    <t>043103000</t>
  </si>
  <si>
    <t>Zkoušky bez rozlišení</t>
  </si>
  <si>
    <t>1826215539</t>
  </si>
  <si>
    <t xml:space="preserve">Poznámka k položce:_x000D_
Kamerová zkouška kanalizace TV kamerou, po výstavbě pro kontrolu před předáním díla._x000D_
</t>
  </si>
  <si>
    <t>043103000R01</t>
  </si>
  <si>
    <t>Zkoušky bez rozlišení - zkouška míry zhutnění</t>
  </si>
  <si>
    <t>1002597604</t>
  </si>
  <si>
    <t>Poznámka k položce:_x000D_
Jedná se o kontrolní zkoušku pro potřebu objednatele. Povinné zkoušky k jednotlivým konstrukčním vrstvám, včetně zemního tělesa komunikace v rozsahu dle platných ČSN. ČSN jsou zahrnuty v příslušných položkách.</t>
  </si>
  <si>
    <t>043103000R03</t>
  </si>
  <si>
    <t>Zkoušky bez rozlišení - zkouška únosnosti zemní pláně</t>
  </si>
  <si>
    <t>2037537122</t>
  </si>
  <si>
    <t>043103000R04</t>
  </si>
  <si>
    <t>Zkoušky bez rozlišení - zkouška nivelační</t>
  </si>
  <si>
    <t>1422648162</t>
  </si>
  <si>
    <t>VRN7</t>
  </si>
  <si>
    <t>Provozní vlivy</t>
  </si>
  <si>
    <t>071203000</t>
  </si>
  <si>
    <t>Provoz dalšího subjektu</t>
  </si>
  <si>
    <t>1822912884</t>
  </si>
  <si>
    <t>Poznámka k položce:_x000D_
Součástí položky jsou zejména náklady na: _x000D_
- zajištění vjezdu místních obyvatel_x000D_
- zajištění vjezdu IZS_x000D_
- zajištění dočasné autobusové zastávky apod._x000D_
- zajištění asistence správce sití.</t>
  </si>
  <si>
    <t>072103001</t>
  </si>
  <si>
    <t>Projednání DIO a zajištění DIR komunikace II.a III. třídy</t>
  </si>
  <si>
    <t>2080949725</t>
  </si>
  <si>
    <t>Poznámka k položce:_x000D_
Součástí položky jsou zejména náklady na: _x000D_
- zpracování realizačního DIO_x000D_
- zajištění vydání všech potřebných rozhodnutí a stanovení pro přechodnou úpravu provozu na pozemních komunikacích dle zpracované PD a dle vyjádření dotčených orgánů.</t>
  </si>
  <si>
    <t>072103011</t>
  </si>
  <si>
    <t>Zajištění DIO komunikace II. a III. třídy - jednoduché el. vedení</t>
  </si>
  <si>
    <t>1651626502</t>
  </si>
  <si>
    <t>Poznámka k položce:_x000D_
Součástí položky jsou zejména náklady na: _x000D_
- montáž, pronájem  a demontáž dočasných dopravních značek kompletních.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</si>
</sst>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7" t="s">
        <v>5</v>
      </c>
      <c r="AS2" s="232"/>
      <c r="AT2" s="232"/>
      <c r="AU2" s="232"/>
      <c r="AV2" s="232"/>
      <c r="AW2" s="232"/>
      <c r="AX2" s="232"/>
      <c r="AY2" s="232"/>
      <c r="AZ2" s="232"/>
      <c r="BA2" s="232"/>
      <c r="BB2" s="232"/>
      <c r="BC2" s="232"/>
      <c r="BD2" s="232"/>
      <c r="BE2" s="23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1" t="s">
        <v>14</v>
      </c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  <c r="Y5" s="232"/>
      <c r="Z5" s="232"/>
      <c r="AA5" s="232"/>
      <c r="AB5" s="232"/>
      <c r="AC5" s="232"/>
      <c r="AD5" s="232"/>
      <c r="AE5" s="232"/>
      <c r="AF5" s="232"/>
      <c r="AG5" s="232"/>
      <c r="AH5" s="232"/>
      <c r="AI5" s="232"/>
      <c r="AJ5" s="232"/>
      <c r="AK5" s="232"/>
      <c r="AL5" s="232"/>
      <c r="AM5" s="232"/>
      <c r="AN5" s="232"/>
      <c r="AO5" s="232"/>
      <c r="AR5" s="20"/>
      <c r="BE5" s="228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3" t="s">
        <v>17</v>
      </c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  <c r="AE6" s="232"/>
      <c r="AF6" s="232"/>
      <c r="AG6" s="232"/>
      <c r="AH6" s="232"/>
      <c r="AI6" s="232"/>
      <c r="AJ6" s="232"/>
      <c r="AK6" s="232"/>
      <c r="AL6" s="232"/>
      <c r="AM6" s="232"/>
      <c r="AN6" s="232"/>
      <c r="AO6" s="232"/>
      <c r="AR6" s="20"/>
      <c r="BE6" s="229"/>
      <c r="BS6" s="17" t="s">
        <v>6</v>
      </c>
    </row>
    <row r="7" spans="1:74" s="1" customFormat="1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29"/>
      <c r="BS7" s="17" t="s">
        <v>6</v>
      </c>
    </row>
    <row r="8" spans="1:74" s="1" customFormat="1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29"/>
      <c r="BS8" s="17" t="s">
        <v>6</v>
      </c>
    </row>
    <row r="9" spans="1:74" s="1" customFormat="1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29"/>
      <c r="BS9" s="17" t="s">
        <v>6</v>
      </c>
    </row>
    <row r="10" spans="1:74" s="1" customFormat="1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29"/>
      <c r="BS10" s="17" t="s">
        <v>6</v>
      </c>
    </row>
    <row r="11" spans="1:74" s="1" customFormat="1" ht="18.399999999999999" customHeight="1">
      <c r="B11" s="20"/>
      <c r="E11" s="25" t="s">
        <v>33</v>
      </c>
      <c r="AK11" s="27" t="s">
        <v>34</v>
      </c>
      <c r="AN11" s="25" t="s">
        <v>1</v>
      </c>
      <c r="AR11" s="20"/>
      <c r="BE11" s="229"/>
      <c r="BS11" s="17" t="s">
        <v>6</v>
      </c>
    </row>
    <row r="12" spans="1:74" s="1" customFormat="1" ht="6.95" customHeight="1">
      <c r="B12" s="20"/>
      <c r="AR12" s="20"/>
      <c r="BE12" s="229"/>
      <c r="BS12" s="17" t="s">
        <v>6</v>
      </c>
    </row>
    <row r="13" spans="1:74" s="1" customFormat="1" ht="12" customHeight="1">
      <c r="B13" s="20"/>
      <c r="D13" s="27" t="s">
        <v>35</v>
      </c>
      <c r="AK13" s="27" t="s">
        <v>31</v>
      </c>
      <c r="AN13" s="30" t="s">
        <v>36</v>
      </c>
      <c r="AR13" s="20"/>
      <c r="BE13" s="229"/>
      <c r="BS13" s="17" t="s">
        <v>6</v>
      </c>
    </row>
    <row r="14" spans="1:74" ht="12.75">
      <c r="B14" s="20"/>
      <c r="E14" s="234" t="s">
        <v>36</v>
      </c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5"/>
      <c r="U14" s="235"/>
      <c r="V14" s="235"/>
      <c r="W14" s="235"/>
      <c r="X14" s="235"/>
      <c r="Y14" s="235"/>
      <c r="Z14" s="235"/>
      <c r="AA14" s="235"/>
      <c r="AB14" s="235"/>
      <c r="AC14" s="235"/>
      <c r="AD14" s="235"/>
      <c r="AE14" s="235"/>
      <c r="AF14" s="235"/>
      <c r="AG14" s="235"/>
      <c r="AH14" s="235"/>
      <c r="AI14" s="235"/>
      <c r="AJ14" s="235"/>
      <c r="AK14" s="27" t="s">
        <v>34</v>
      </c>
      <c r="AN14" s="30" t="s">
        <v>36</v>
      </c>
      <c r="AR14" s="20"/>
      <c r="BE14" s="229"/>
      <c r="BS14" s="17" t="s">
        <v>6</v>
      </c>
    </row>
    <row r="15" spans="1:74" s="1" customFormat="1" ht="6.95" customHeight="1">
      <c r="B15" s="20"/>
      <c r="AR15" s="20"/>
      <c r="BE15" s="229"/>
      <c r="BS15" s="17" t="s">
        <v>3</v>
      </c>
    </row>
    <row r="16" spans="1:74" s="1" customFormat="1" ht="12" customHeight="1">
      <c r="B16" s="20"/>
      <c r="D16" s="27" t="s">
        <v>37</v>
      </c>
      <c r="AK16" s="27" t="s">
        <v>31</v>
      </c>
      <c r="AN16" s="25" t="s">
        <v>38</v>
      </c>
      <c r="AR16" s="20"/>
      <c r="BE16" s="229"/>
      <c r="BS16" s="17" t="s">
        <v>3</v>
      </c>
    </row>
    <row r="17" spans="1:71" s="1" customFormat="1" ht="18.399999999999999" customHeight="1">
      <c r="B17" s="20"/>
      <c r="E17" s="25" t="s">
        <v>39</v>
      </c>
      <c r="AK17" s="27" t="s">
        <v>34</v>
      </c>
      <c r="AN17" s="25" t="s">
        <v>1</v>
      </c>
      <c r="AR17" s="20"/>
      <c r="BE17" s="229"/>
      <c r="BS17" s="17" t="s">
        <v>40</v>
      </c>
    </row>
    <row r="18" spans="1:71" s="1" customFormat="1" ht="6.95" customHeight="1">
      <c r="B18" s="20"/>
      <c r="AR18" s="20"/>
      <c r="BE18" s="229"/>
      <c r="BS18" s="17" t="s">
        <v>6</v>
      </c>
    </row>
    <row r="19" spans="1:71" s="1" customFormat="1" ht="12" customHeight="1">
      <c r="B19" s="20"/>
      <c r="D19" s="27" t="s">
        <v>41</v>
      </c>
      <c r="AK19" s="27" t="s">
        <v>31</v>
      </c>
      <c r="AN19" s="25" t="s">
        <v>42</v>
      </c>
      <c r="AR19" s="20"/>
      <c r="BE19" s="229"/>
      <c r="BS19" s="17" t="s">
        <v>6</v>
      </c>
    </row>
    <row r="20" spans="1:71" s="1" customFormat="1" ht="18.399999999999999" customHeight="1">
      <c r="B20" s="20"/>
      <c r="E20" s="25" t="s">
        <v>43</v>
      </c>
      <c r="AK20" s="27" t="s">
        <v>34</v>
      </c>
      <c r="AN20" s="25" t="s">
        <v>1</v>
      </c>
      <c r="AR20" s="20"/>
      <c r="BE20" s="229"/>
      <c r="BS20" s="17" t="s">
        <v>40</v>
      </c>
    </row>
    <row r="21" spans="1:71" s="1" customFormat="1" ht="6.95" customHeight="1">
      <c r="B21" s="20"/>
      <c r="AR21" s="20"/>
      <c r="BE21" s="229"/>
    </row>
    <row r="22" spans="1:71" s="1" customFormat="1" ht="12" customHeight="1">
      <c r="B22" s="20"/>
      <c r="D22" s="27" t="s">
        <v>44</v>
      </c>
      <c r="AR22" s="20"/>
      <c r="BE22" s="229"/>
    </row>
    <row r="23" spans="1:71" s="1" customFormat="1" ht="16.5" customHeight="1">
      <c r="B23" s="20"/>
      <c r="E23" s="236" t="s">
        <v>1</v>
      </c>
      <c r="F23" s="236"/>
      <c r="G23" s="236"/>
      <c r="H23" s="236"/>
      <c r="I23" s="236"/>
      <c r="J23" s="236"/>
      <c r="K23" s="236"/>
      <c r="L23" s="236"/>
      <c r="M23" s="236"/>
      <c r="N23" s="236"/>
      <c r="O23" s="236"/>
      <c r="P23" s="236"/>
      <c r="Q23" s="236"/>
      <c r="R23" s="236"/>
      <c r="S23" s="236"/>
      <c r="T23" s="236"/>
      <c r="U23" s="236"/>
      <c r="V23" s="236"/>
      <c r="W23" s="236"/>
      <c r="X23" s="236"/>
      <c r="Y23" s="236"/>
      <c r="Z23" s="236"/>
      <c r="AA23" s="236"/>
      <c r="AB23" s="236"/>
      <c r="AC23" s="236"/>
      <c r="AD23" s="236"/>
      <c r="AE23" s="236"/>
      <c r="AF23" s="236"/>
      <c r="AG23" s="236"/>
      <c r="AH23" s="236"/>
      <c r="AI23" s="236"/>
      <c r="AJ23" s="236"/>
      <c r="AK23" s="236"/>
      <c r="AL23" s="236"/>
      <c r="AM23" s="236"/>
      <c r="AN23" s="236"/>
      <c r="AR23" s="20"/>
      <c r="BE23" s="229"/>
    </row>
    <row r="24" spans="1:71" s="1" customFormat="1" ht="6.95" customHeight="1">
      <c r="B24" s="20"/>
      <c r="AR24" s="20"/>
      <c r="BE24" s="229"/>
    </row>
    <row r="25" spans="1:71" s="1" customFormat="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29"/>
    </row>
    <row r="26" spans="1:71" s="2" customFormat="1" ht="25.9" customHeight="1">
      <c r="A26" s="33"/>
      <c r="B26" s="34"/>
      <c r="C26" s="33"/>
      <c r="D26" s="35" t="s">
        <v>45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7">
        <f>ROUND(AG94,2)</f>
        <v>0</v>
      </c>
      <c r="AL26" s="238"/>
      <c r="AM26" s="238"/>
      <c r="AN26" s="238"/>
      <c r="AO26" s="238"/>
      <c r="AP26" s="33"/>
      <c r="AQ26" s="33"/>
      <c r="AR26" s="34"/>
      <c r="BE26" s="22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2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39" t="s">
        <v>46</v>
      </c>
      <c r="M28" s="239"/>
      <c r="N28" s="239"/>
      <c r="O28" s="239"/>
      <c r="P28" s="239"/>
      <c r="Q28" s="33"/>
      <c r="R28" s="33"/>
      <c r="S28" s="33"/>
      <c r="T28" s="33"/>
      <c r="U28" s="33"/>
      <c r="V28" s="33"/>
      <c r="W28" s="239" t="s">
        <v>47</v>
      </c>
      <c r="X28" s="239"/>
      <c r="Y28" s="239"/>
      <c r="Z28" s="239"/>
      <c r="AA28" s="239"/>
      <c r="AB28" s="239"/>
      <c r="AC28" s="239"/>
      <c r="AD28" s="239"/>
      <c r="AE28" s="239"/>
      <c r="AF28" s="33"/>
      <c r="AG28" s="33"/>
      <c r="AH28" s="33"/>
      <c r="AI28" s="33"/>
      <c r="AJ28" s="33"/>
      <c r="AK28" s="239" t="s">
        <v>48</v>
      </c>
      <c r="AL28" s="239"/>
      <c r="AM28" s="239"/>
      <c r="AN28" s="239"/>
      <c r="AO28" s="239"/>
      <c r="AP28" s="33"/>
      <c r="AQ28" s="33"/>
      <c r="AR28" s="34"/>
      <c r="BE28" s="229"/>
    </row>
    <row r="29" spans="1:71" s="3" customFormat="1" ht="14.45" customHeight="1">
      <c r="B29" s="38"/>
      <c r="D29" s="27" t="s">
        <v>49</v>
      </c>
      <c r="F29" s="27" t="s">
        <v>50</v>
      </c>
      <c r="L29" s="242">
        <v>0.21</v>
      </c>
      <c r="M29" s="241"/>
      <c r="N29" s="241"/>
      <c r="O29" s="241"/>
      <c r="P29" s="241"/>
      <c r="W29" s="240">
        <f>ROUND(AZ94, 2)</f>
        <v>0</v>
      </c>
      <c r="X29" s="241"/>
      <c r="Y29" s="241"/>
      <c r="Z29" s="241"/>
      <c r="AA29" s="241"/>
      <c r="AB29" s="241"/>
      <c r="AC29" s="241"/>
      <c r="AD29" s="241"/>
      <c r="AE29" s="241"/>
      <c r="AK29" s="240">
        <f>ROUND(AV94, 2)</f>
        <v>0</v>
      </c>
      <c r="AL29" s="241"/>
      <c r="AM29" s="241"/>
      <c r="AN29" s="241"/>
      <c r="AO29" s="241"/>
      <c r="AR29" s="38"/>
      <c r="BE29" s="230"/>
    </row>
    <row r="30" spans="1:71" s="3" customFormat="1" ht="14.45" customHeight="1">
      <c r="B30" s="38"/>
      <c r="F30" s="27" t="s">
        <v>51</v>
      </c>
      <c r="L30" s="242">
        <v>0.15</v>
      </c>
      <c r="M30" s="241"/>
      <c r="N30" s="241"/>
      <c r="O30" s="241"/>
      <c r="P30" s="241"/>
      <c r="W30" s="240">
        <f>ROUND(BA94, 2)</f>
        <v>0</v>
      </c>
      <c r="X30" s="241"/>
      <c r="Y30" s="241"/>
      <c r="Z30" s="241"/>
      <c r="AA30" s="241"/>
      <c r="AB30" s="241"/>
      <c r="AC30" s="241"/>
      <c r="AD30" s="241"/>
      <c r="AE30" s="241"/>
      <c r="AK30" s="240">
        <f>ROUND(AW94, 2)</f>
        <v>0</v>
      </c>
      <c r="AL30" s="241"/>
      <c r="AM30" s="241"/>
      <c r="AN30" s="241"/>
      <c r="AO30" s="241"/>
      <c r="AR30" s="38"/>
      <c r="BE30" s="230"/>
    </row>
    <row r="31" spans="1:71" s="3" customFormat="1" ht="14.45" hidden="1" customHeight="1">
      <c r="B31" s="38"/>
      <c r="F31" s="27" t="s">
        <v>52</v>
      </c>
      <c r="L31" s="242">
        <v>0.21</v>
      </c>
      <c r="M31" s="241"/>
      <c r="N31" s="241"/>
      <c r="O31" s="241"/>
      <c r="P31" s="241"/>
      <c r="W31" s="240">
        <f>ROUND(BB94, 2)</f>
        <v>0</v>
      </c>
      <c r="X31" s="241"/>
      <c r="Y31" s="241"/>
      <c r="Z31" s="241"/>
      <c r="AA31" s="241"/>
      <c r="AB31" s="241"/>
      <c r="AC31" s="241"/>
      <c r="AD31" s="241"/>
      <c r="AE31" s="241"/>
      <c r="AK31" s="240">
        <v>0</v>
      </c>
      <c r="AL31" s="241"/>
      <c r="AM31" s="241"/>
      <c r="AN31" s="241"/>
      <c r="AO31" s="241"/>
      <c r="AR31" s="38"/>
      <c r="BE31" s="230"/>
    </row>
    <row r="32" spans="1:71" s="3" customFormat="1" ht="14.45" hidden="1" customHeight="1">
      <c r="B32" s="38"/>
      <c r="F32" s="27" t="s">
        <v>53</v>
      </c>
      <c r="L32" s="242">
        <v>0.15</v>
      </c>
      <c r="M32" s="241"/>
      <c r="N32" s="241"/>
      <c r="O32" s="241"/>
      <c r="P32" s="241"/>
      <c r="W32" s="240">
        <f>ROUND(BC94, 2)</f>
        <v>0</v>
      </c>
      <c r="X32" s="241"/>
      <c r="Y32" s="241"/>
      <c r="Z32" s="241"/>
      <c r="AA32" s="241"/>
      <c r="AB32" s="241"/>
      <c r="AC32" s="241"/>
      <c r="AD32" s="241"/>
      <c r="AE32" s="241"/>
      <c r="AK32" s="240">
        <v>0</v>
      </c>
      <c r="AL32" s="241"/>
      <c r="AM32" s="241"/>
      <c r="AN32" s="241"/>
      <c r="AO32" s="241"/>
      <c r="AR32" s="38"/>
      <c r="BE32" s="230"/>
    </row>
    <row r="33" spans="1:57" s="3" customFormat="1" ht="14.45" hidden="1" customHeight="1">
      <c r="B33" s="38"/>
      <c r="F33" s="27" t="s">
        <v>54</v>
      </c>
      <c r="L33" s="242">
        <v>0</v>
      </c>
      <c r="M33" s="241"/>
      <c r="N33" s="241"/>
      <c r="O33" s="241"/>
      <c r="P33" s="241"/>
      <c r="W33" s="240">
        <f>ROUND(BD94, 2)</f>
        <v>0</v>
      </c>
      <c r="X33" s="241"/>
      <c r="Y33" s="241"/>
      <c r="Z33" s="241"/>
      <c r="AA33" s="241"/>
      <c r="AB33" s="241"/>
      <c r="AC33" s="241"/>
      <c r="AD33" s="241"/>
      <c r="AE33" s="241"/>
      <c r="AK33" s="240">
        <v>0</v>
      </c>
      <c r="AL33" s="241"/>
      <c r="AM33" s="241"/>
      <c r="AN33" s="241"/>
      <c r="AO33" s="241"/>
      <c r="AR33" s="38"/>
      <c r="BE33" s="23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29"/>
    </row>
    <row r="35" spans="1:57" s="2" customFormat="1" ht="25.9" customHeight="1">
      <c r="A35" s="33"/>
      <c r="B35" s="34"/>
      <c r="C35" s="39"/>
      <c r="D35" s="40" t="s">
        <v>55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56</v>
      </c>
      <c r="U35" s="41"/>
      <c r="V35" s="41"/>
      <c r="W35" s="41"/>
      <c r="X35" s="246" t="s">
        <v>57</v>
      </c>
      <c r="Y35" s="244"/>
      <c r="Z35" s="244"/>
      <c r="AA35" s="244"/>
      <c r="AB35" s="244"/>
      <c r="AC35" s="41"/>
      <c r="AD35" s="41"/>
      <c r="AE35" s="41"/>
      <c r="AF35" s="41"/>
      <c r="AG35" s="41"/>
      <c r="AH35" s="41"/>
      <c r="AI35" s="41"/>
      <c r="AJ35" s="41"/>
      <c r="AK35" s="243">
        <f>SUM(AK26:AK33)</f>
        <v>0</v>
      </c>
      <c r="AL35" s="244"/>
      <c r="AM35" s="244"/>
      <c r="AN35" s="244"/>
      <c r="AO35" s="245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58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59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3"/>
      <c r="B60" s="34"/>
      <c r="C60" s="33"/>
      <c r="D60" s="46" t="s">
        <v>60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61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60</v>
      </c>
      <c r="AI60" s="36"/>
      <c r="AJ60" s="36"/>
      <c r="AK60" s="36"/>
      <c r="AL60" s="36"/>
      <c r="AM60" s="46" t="s">
        <v>61</v>
      </c>
      <c r="AN60" s="36"/>
      <c r="AO60" s="36"/>
      <c r="AP60" s="33"/>
      <c r="AQ60" s="33"/>
      <c r="AR60" s="34"/>
      <c r="BE60" s="33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3"/>
      <c r="B64" s="34"/>
      <c r="C64" s="33"/>
      <c r="D64" s="44" t="s">
        <v>62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63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3"/>
      <c r="B75" s="34"/>
      <c r="C75" s="33"/>
      <c r="D75" s="46" t="s">
        <v>60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61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60</v>
      </c>
      <c r="AI75" s="36"/>
      <c r="AJ75" s="36"/>
      <c r="AK75" s="36"/>
      <c r="AL75" s="36"/>
      <c r="AM75" s="46" t="s">
        <v>61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64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16-2022</v>
      </c>
      <c r="AR84" s="52"/>
    </row>
    <row r="85" spans="1:91" s="5" customFormat="1" ht="36.950000000000003" customHeight="1">
      <c r="B85" s="53"/>
      <c r="C85" s="54" t="s">
        <v>16</v>
      </c>
      <c r="L85" s="209" t="str">
        <f>K6</f>
        <v>Přechod pro chodce - Lokalita náměstí Svobody, Hořovice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K85" s="210"/>
      <c r="AL85" s="210"/>
      <c r="AM85" s="210"/>
      <c r="AN85" s="210"/>
      <c r="AO85" s="210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22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Hořovice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24</v>
      </c>
      <c r="AJ87" s="33"/>
      <c r="AK87" s="33"/>
      <c r="AL87" s="33"/>
      <c r="AM87" s="211" t="str">
        <f>IF(AN8= "","",AN8)</f>
        <v>2. 5. 2022</v>
      </c>
      <c r="AN87" s="211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25.7" customHeight="1">
      <c r="A89" s="33"/>
      <c r="B89" s="34"/>
      <c r="C89" s="27" t="s">
        <v>30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Město Hořovice, Plackého nám. 2, 268 01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37</v>
      </c>
      <c r="AJ89" s="33"/>
      <c r="AK89" s="33"/>
      <c r="AL89" s="33"/>
      <c r="AM89" s="212" t="str">
        <f>IF(E17="","",E17)</f>
        <v>Ing. arch. Martin Jirovský Ph.D., MBA</v>
      </c>
      <c r="AN89" s="213"/>
      <c r="AO89" s="213"/>
      <c r="AP89" s="213"/>
      <c r="AQ89" s="33"/>
      <c r="AR89" s="34"/>
      <c r="AS89" s="214" t="s">
        <v>65</v>
      </c>
      <c r="AT89" s="215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25.7" customHeight="1">
      <c r="A90" s="33"/>
      <c r="B90" s="34"/>
      <c r="C90" s="27" t="s">
        <v>35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41</v>
      </c>
      <c r="AJ90" s="33"/>
      <c r="AK90" s="33"/>
      <c r="AL90" s="33"/>
      <c r="AM90" s="212" t="str">
        <f>IF(E20="","",E20)</f>
        <v>Ateliér M.A.A.T. s.r.o.; Petra Stejskalová</v>
      </c>
      <c r="AN90" s="213"/>
      <c r="AO90" s="213"/>
      <c r="AP90" s="213"/>
      <c r="AQ90" s="33"/>
      <c r="AR90" s="34"/>
      <c r="AS90" s="216"/>
      <c r="AT90" s="217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16"/>
      <c r="AT91" s="217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18" t="s">
        <v>66</v>
      </c>
      <c r="D92" s="219"/>
      <c r="E92" s="219"/>
      <c r="F92" s="219"/>
      <c r="G92" s="219"/>
      <c r="H92" s="61"/>
      <c r="I92" s="221" t="s">
        <v>67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0" t="s">
        <v>68</v>
      </c>
      <c r="AH92" s="219"/>
      <c r="AI92" s="219"/>
      <c r="AJ92" s="219"/>
      <c r="AK92" s="219"/>
      <c r="AL92" s="219"/>
      <c r="AM92" s="219"/>
      <c r="AN92" s="221" t="s">
        <v>69</v>
      </c>
      <c r="AO92" s="219"/>
      <c r="AP92" s="222"/>
      <c r="AQ92" s="62" t="s">
        <v>70</v>
      </c>
      <c r="AR92" s="34"/>
      <c r="AS92" s="63" t="s">
        <v>71</v>
      </c>
      <c r="AT92" s="64" t="s">
        <v>72</v>
      </c>
      <c r="AU92" s="64" t="s">
        <v>73</v>
      </c>
      <c r="AV92" s="64" t="s">
        <v>74</v>
      </c>
      <c r="AW92" s="64" t="s">
        <v>75</v>
      </c>
      <c r="AX92" s="64" t="s">
        <v>76</v>
      </c>
      <c r="AY92" s="64" t="s">
        <v>77</v>
      </c>
      <c r="AZ92" s="64" t="s">
        <v>78</v>
      </c>
      <c r="BA92" s="64" t="s">
        <v>79</v>
      </c>
      <c r="BB92" s="64" t="s">
        <v>80</v>
      </c>
      <c r="BC92" s="64" t="s">
        <v>81</v>
      </c>
      <c r="BD92" s="65" t="s">
        <v>82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83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26">
        <f>ROUND(SUM(AG95:AG102),2)</f>
        <v>0</v>
      </c>
      <c r="AH94" s="226"/>
      <c r="AI94" s="226"/>
      <c r="AJ94" s="226"/>
      <c r="AK94" s="226"/>
      <c r="AL94" s="226"/>
      <c r="AM94" s="226"/>
      <c r="AN94" s="227">
        <f t="shared" ref="AN94:AN102" si="0">SUM(AG94,AT94)</f>
        <v>0</v>
      </c>
      <c r="AO94" s="227"/>
      <c r="AP94" s="227"/>
      <c r="AQ94" s="73" t="s">
        <v>1</v>
      </c>
      <c r="AR94" s="69"/>
      <c r="AS94" s="74">
        <f>ROUND(SUM(AS95:AS102),2)</f>
        <v>0</v>
      </c>
      <c r="AT94" s="75">
        <f t="shared" ref="AT94:AT102" si="1">ROUND(SUM(AV94:AW94),2)</f>
        <v>0</v>
      </c>
      <c r="AU94" s="76">
        <f>ROUND(SUM(AU95:AU102),5)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ROUND(SUM(AZ95:AZ102),2)</f>
        <v>0</v>
      </c>
      <c r="BA94" s="75">
        <f>ROUND(SUM(BA95:BA102),2)</f>
        <v>0</v>
      </c>
      <c r="BB94" s="75">
        <f>ROUND(SUM(BB95:BB102),2)</f>
        <v>0</v>
      </c>
      <c r="BC94" s="75">
        <f>ROUND(SUM(BC95:BC102),2)</f>
        <v>0</v>
      </c>
      <c r="BD94" s="77">
        <f>ROUND(SUM(BD95:BD102),2)</f>
        <v>0</v>
      </c>
      <c r="BS94" s="78" t="s">
        <v>84</v>
      </c>
      <c r="BT94" s="78" t="s">
        <v>85</v>
      </c>
      <c r="BU94" s="79" t="s">
        <v>86</v>
      </c>
      <c r="BV94" s="78" t="s">
        <v>87</v>
      </c>
      <c r="BW94" s="78" t="s">
        <v>4</v>
      </c>
      <c r="BX94" s="78" t="s">
        <v>88</v>
      </c>
      <c r="CL94" s="78" t="s">
        <v>19</v>
      </c>
    </row>
    <row r="95" spans="1:91" s="7" customFormat="1" ht="24.75" customHeight="1">
      <c r="A95" s="80" t="s">
        <v>89</v>
      </c>
      <c r="B95" s="81"/>
      <c r="C95" s="82"/>
      <c r="D95" s="223" t="s">
        <v>90</v>
      </c>
      <c r="E95" s="223"/>
      <c r="F95" s="223"/>
      <c r="G95" s="223"/>
      <c r="H95" s="223"/>
      <c r="I95" s="83"/>
      <c r="J95" s="223" t="s">
        <v>91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4">
        <f>'SO 101 - Přechod pro chod...'!J30</f>
        <v>0</v>
      </c>
      <c r="AH95" s="225"/>
      <c r="AI95" s="225"/>
      <c r="AJ95" s="225"/>
      <c r="AK95" s="225"/>
      <c r="AL95" s="225"/>
      <c r="AM95" s="225"/>
      <c r="AN95" s="224">
        <f t="shared" si="0"/>
        <v>0</v>
      </c>
      <c r="AO95" s="225"/>
      <c r="AP95" s="225"/>
      <c r="AQ95" s="84" t="s">
        <v>92</v>
      </c>
      <c r="AR95" s="81"/>
      <c r="AS95" s="85">
        <v>0</v>
      </c>
      <c r="AT95" s="86">
        <f t="shared" si="1"/>
        <v>0</v>
      </c>
      <c r="AU95" s="87">
        <f>'SO 101 - Přechod pro chod...'!P123</f>
        <v>0</v>
      </c>
      <c r="AV95" s="86">
        <f>'SO 101 - Přechod pro chod...'!J33</f>
        <v>0</v>
      </c>
      <c r="AW95" s="86">
        <f>'SO 101 - Přechod pro chod...'!J34</f>
        <v>0</v>
      </c>
      <c r="AX95" s="86">
        <f>'SO 101 - Přechod pro chod...'!J35</f>
        <v>0</v>
      </c>
      <c r="AY95" s="86">
        <f>'SO 101 - Přechod pro chod...'!J36</f>
        <v>0</v>
      </c>
      <c r="AZ95" s="86">
        <f>'SO 101 - Přechod pro chod...'!F33</f>
        <v>0</v>
      </c>
      <c r="BA95" s="86">
        <f>'SO 101 - Přechod pro chod...'!F34</f>
        <v>0</v>
      </c>
      <c r="BB95" s="86">
        <f>'SO 101 - Přechod pro chod...'!F35</f>
        <v>0</v>
      </c>
      <c r="BC95" s="86">
        <f>'SO 101 - Přechod pro chod...'!F36</f>
        <v>0</v>
      </c>
      <c r="BD95" s="88">
        <f>'SO 101 - Přechod pro chod...'!F37</f>
        <v>0</v>
      </c>
      <c r="BT95" s="89" t="s">
        <v>93</v>
      </c>
      <c r="BV95" s="89" t="s">
        <v>87</v>
      </c>
      <c r="BW95" s="89" t="s">
        <v>94</v>
      </c>
      <c r="BX95" s="89" t="s">
        <v>4</v>
      </c>
      <c r="CL95" s="89" t="s">
        <v>19</v>
      </c>
      <c r="CM95" s="89" t="s">
        <v>21</v>
      </c>
    </row>
    <row r="96" spans="1:91" s="7" customFormat="1" ht="24.75" customHeight="1">
      <c r="A96" s="80" t="s">
        <v>89</v>
      </c>
      <c r="B96" s="81"/>
      <c r="C96" s="82"/>
      <c r="D96" s="223" t="s">
        <v>95</v>
      </c>
      <c r="E96" s="223"/>
      <c r="F96" s="223"/>
      <c r="G96" s="223"/>
      <c r="H96" s="223"/>
      <c r="I96" s="83"/>
      <c r="J96" s="223" t="s">
        <v>96</v>
      </c>
      <c r="K96" s="223"/>
      <c r="L96" s="223"/>
      <c r="M96" s="223"/>
      <c r="N96" s="223"/>
      <c r="O96" s="223"/>
      <c r="P96" s="223"/>
      <c r="Q96" s="223"/>
      <c r="R96" s="223"/>
      <c r="S96" s="223"/>
      <c r="T96" s="223"/>
      <c r="U96" s="223"/>
      <c r="V96" s="223"/>
      <c r="W96" s="223"/>
      <c r="X96" s="223"/>
      <c r="Y96" s="223"/>
      <c r="Z96" s="223"/>
      <c r="AA96" s="223"/>
      <c r="AB96" s="223"/>
      <c r="AC96" s="223"/>
      <c r="AD96" s="223"/>
      <c r="AE96" s="223"/>
      <c r="AF96" s="223"/>
      <c r="AG96" s="224">
        <f>'SO 102.1 - Část A - sjezd'!J30</f>
        <v>0</v>
      </c>
      <c r="AH96" s="225"/>
      <c r="AI96" s="225"/>
      <c r="AJ96" s="225"/>
      <c r="AK96" s="225"/>
      <c r="AL96" s="225"/>
      <c r="AM96" s="225"/>
      <c r="AN96" s="224">
        <f t="shared" si="0"/>
        <v>0</v>
      </c>
      <c r="AO96" s="225"/>
      <c r="AP96" s="225"/>
      <c r="AQ96" s="84" t="s">
        <v>92</v>
      </c>
      <c r="AR96" s="81"/>
      <c r="AS96" s="85">
        <v>0</v>
      </c>
      <c r="AT96" s="86">
        <f t="shared" si="1"/>
        <v>0</v>
      </c>
      <c r="AU96" s="87">
        <f>'SO 102.1 - Část A - sjezd'!P122</f>
        <v>0</v>
      </c>
      <c r="AV96" s="86">
        <f>'SO 102.1 - Část A - sjezd'!J33</f>
        <v>0</v>
      </c>
      <c r="AW96" s="86">
        <f>'SO 102.1 - Část A - sjezd'!J34</f>
        <v>0</v>
      </c>
      <c r="AX96" s="86">
        <f>'SO 102.1 - Část A - sjezd'!J35</f>
        <v>0</v>
      </c>
      <c r="AY96" s="86">
        <f>'SO 102.1 - Část A - sjezd'!J36</f>
        <v>0</v>
      </c>
      <c r="AZ96" s="86">
        <f>'SO 102.1 - Část A - sjezd'!F33</f>
        <v>0</v>
      </c>
      <c r="BA96" s="86">
        <f>'SO 102.1 - Část A - sjezd'!F34</f>
        <v>0</v>
      </c>
      <c r="BB96" s="86">
        <f>'SO 102.1 - Část A - sjezd'!F35</f>
        <v>0</v>
      </c>
      <c r="BC96" s="86">
        <f>'SO 102.1 - Část A - sjezd'!F36</f>
        <v>0</v>
      </c>
      <c r="BD96" s="88">
        <f>'SO 102.1 - Část A - sjezd'!F37</f>
        <v>0</v>
      </c>
      <c r="BT96" s="89" t="s">
        <v>93</v>
      </c>
      <c r="BV96" s="89" t="s">
        <v>87</v>
      </c>
      <c r="BW96" s="89" t="s">
        <v>97</v>
      </c>
      <c r="BX96" s="89" t="s">
        <v>4</v>
      </c>
      <c r="CL96" s="89" t="s">
        <v>19</v>
      </c>
      <c r="CM96" s="89" t="s">
        <v>21</v>
      </c>
    </row>
    <row r="97" spans="1:91" s="7" customFormat="1" ht="24.75" customHeight="1">
      <c r="A97" s="80" t="s">
        <v>89</v>
      </c>
      <c r="B97" s="81"/>
      <c r="C97" s="82"/>
      <c r="D97" s="223" t="s">
        <v>98</v>
      </c>
      <c r="E97" s="223"/>
      <c r="F97" s="223"/>
      <c r="G97" s="223"/>
      <c r="H97" s="223"/>
      <c r="I97" s="83"/>
      <c r="J97" s="223" t="s">
        <v>99</v>
      </c>
      <c r="K97" s="223"/>
      <c r="L97" s="223"/>
      <c r="M97" s="223"/>
      <c r="N97" s="223"/>
      <c r="O97" s="223"/>
      <c r="P97" s="223"/>
      <c r="Q97" s="223"/>
      <c r="R97" s="223"/>
      <c r="S97" s="223"/>
      <c r="T97" s="223"/>
      <c r="U97" s="223"/>
      <c r="V97" s="223"/>
      <c r="W97" s="223"/>
      <c r="X97" s="223"/>
      <c r="Y97" s="223"/>
      <c r="Z97" s="223"/>
      <c r="AA97" s="223"/>
      <c r="AB97" s="223"/>
      <c r="AC97" s="223"/>
      <c r="AD97" s="223"/>
      <c r="AE97" s="223"/>
      <c r="AF97" s="223"/>
      <c r="AG97" s="224">
        <f>'SO 102.2 - Část B - sjezd'!J30</f>
        <v>0</v>
      </c>
      <c r="AH97" s="225"/>
      <c r="AI97" s="225"/>
      <c r="AJ97" s="225"/>
      <c r="AK97" s="225"/>
      <c r="AL97" s="225"/>
      <c r="AM97" s="225"/>
      <c r="AN97" s="224">
        <f t="shared" si="0"/>
        <v>0</v>
      </c>
      <c r="AO97" s="225"/>
      <c r="AP97" s="225"/>
      <c r="AQ97" s="84" t="s">
        <v>92</v>
      </c>
      <c r="AR97" s="81"/>
      <c r="AS97" s="85">
        <v>0</v>
      </c>
      <c r="AT97" s="86">
        <f t="shared" si="1"/>
        <v>0</v>
      </c>
      <c r="AU97" s="87">
        <f>'SO 102.2 - Část B - sjezd'!P122</f>
        <v>0</v>
      </c>
      <c r="AV97" s="86">
        <f>'SO 102.2 - Část B - sjezd'!J33</f>
        <v>0</v>
      </c>
      <c r="AW97" s="86">
        <f>'SO 102.2 - Část B - sjezd'!J34</f>
        <v>0</v>
      </c>
      <c r="AX97" s="86">
        <f>'SO 102.2 - Část B - sjezd'!J35</f>
        <v>0</v>
      </c>
      <c r="AY97" s="86">
        <f>'SO 102.2 - Část B - sjezd'!J36</f>
        <v>0</v>
      </c>
      <c r="AZ97" s="86">
        <f>'SO 102.2 - Část B - sjezd'!F33</f>
        <v>0</v>
      </c>
      <c r="BA97" s="86">
        <f>'SO 102.2 - Část B - sjezd'!F34</f>
        <v>0</v>
      </c>
      <c r="BB97" s="86">
        <f>'SO 102.2 - Část B - sjezd'!F35</f>
        <v>0</v>
      </c>
      <c r="BC97" s="86">
        <f>'SO 102.2 - Část B - sjezd'!F36</f>
        <v>0</v>
      </c>
      <c r="BD97" s="88">
        <f>'SO 102.2 - Část B - sjezd'!F37</f>
        <v>0</v>
      </c>
      <c r="BT97" s="89" t="s">
        <v>93</v>
      </c>
      <c r="BV97" s="89" t="s">
        <v>87</v>
      </c>
      <c r="BW97" s="89" t="s">
        <v>100</v>
      </c>
      <c r="BX97" s="89" t="s">
        <v>4</v>
      </c>
      <c r="CL97" s="89" t="s">
        <v>19</v>
      </c>
      <c r="CM97" s="89" t="s">
        <v>21</v>
      </c>
    </row>
    <row r="98" spans="1:91" s="7" customFormat="1" ht="16.5" customHeight="1">
      <c r="A98" s="80" t="s">
        <v>89</v>
      </c>
      <c r="B98" s="81"/>
      <c r="C98" s="82"/>
      <c r="D98" s="223" t="s">
        <v>101</v>
      </c>
      <c r="E98" s="223"/>
      <c r="F98" s="223"/>
      <c r="G98" s="223"/>
      <c r="H98" s="223"/>
      <c r="I98" s="83"/>
      <c r="J98" s="223" t="s">
        <v>102</v>
      </c>
      <c r="K98" s="223"/>
      <c r="L98" s="223"/>
      <c r="M98" s="223"/>
      <c r="N98" s="223"/>
      <c r="O98" s="223"/>
      <c r="P98" s="223"/>
      <c r="Q98" s="223"/>
      <c r="R98" s="223"/>
      <c r="S98" s="223"/>
      <c r="T98" s="223"/>
      <c r="U98" s="223"/>
      <c r="V98" s="223"/>
      <c r="W98" s="223"/>
      <c r="X98" s="223"/>
      <c r="Y98" s="223"/>
      <c r="Z98" s="223"/>
      <c r="AA98" s="223"/>
      <c r="AB98" s="223"/>
      <c r="AC98" s="223"/>
      <c r="AD98" s="223"/>
      <c r="AE98" s="223"/>
      <c r="AF98" s="223"/>
      <c r="AG98" s="224">
        <f>'SO 103 - Dopravní značení'!J30</f>
        <v>0</v>
      </c>
      <c r="AH98" s="225"/>
      <c r="AI98" s="225"/>
      <c r="AJ98" s="225"/>
      <c r="AK98" s="225"/>
      <c r="AL98" s="225"/>
      <c r="AM98" s="225"/>
      <c r="AN98" s="224">
        <f t="shared" si="0"/>
        <v>0</v>
      </c>
      <c r="AO98" s="225"/>
      <c r="AP98" s="225"/>
      <c r="AQ98" s="84" t="s">
        <v>92</v>
      </c>
      <c r="AR98" s="81"/>
      <c r="AS98" s="85">
        <v>0</v>
      </c>
      <c r="AT98" s="86">
        <f t="shared" si="1"/>
        <v>0</v>
      </c>
      <c r="AU98" s="87">
        <f>'SO 103 - Dopravní značení'!P119</f>
        <v>0</v>
      </c>
      <c r="AV98" s="86">
        <f>'SO 103 - Dopravní značení'!J33</f>
        <v>0</v>
      </c>
      <c r="AW98" s="86">
        <f>'SO 103 - Dopravní značení'!J34</f>
        <v>0</v>
      </c>
      <c r="AX98" s="86">
        <f>'SO 103 - Dopravní značení'!J35</f>
        <v>0</v>
      </c>
      <c r="AY98" s="86">
        <f>'SO 103 - Dopravní značení'!J36</f>
        <v>0</v>
      </c>
      <c r="AZ98" s="86">
        <f>'SO 103 - Dopravní značení'!F33</f>
        <v>0</v>
      </c>
      <c r="BA98" s="86">
        <f>'SO 103 - Dopravní značení'!F34</f>
        <v>0</v>
      </c>
      <c r="BB98" s="86">
        <f>'SO 103 - Dopravní značení'!F35</f>
        <v>0</v>
      </c>
      <c r="BC98" s="86">
        <f>'SO 103 - Dopravní značení'!F36</f>
        <v>0</v>
      </c>
      <c r="BD98" s="88">
        <f>'SO 103 - Dopravní značení'!F37</f>
        <v>0</v>
      </c>
      <c r="BT98" s="89" t="s">
        <v>93</v>
      </c>
      <c r="BV98" s="89" t="s">
        <v>87</v>
      </c>
      <c r="BW98" s="89" t="s">
        <v>103</v>
      </c>
      <c r="BX98" s="89" t="s">
        <v>4</v>
      </c>
      <c r="CL98" s="89" t="s">
        <v>19</v>
      </c>
      <c r="CM98" s="89" t="s">
        <v>21</v>
      </c>
    </row>
    <row r="99" spans="1:91" s="7" customFormat="1" ht="16.5" customHeight="1">
      <c r="A99" s="80" t="s">
        <v>89</v>
      </c>
      <c r="B99" s="81"/>
      <c r="C99" s="82"/>
      <c r="D99" s="223" t="s">
        <v>104</v>
      </c>
      <c r="E99" s="223"/>
      <c r="F99" s="223"/>
      <c r="G99" s="223"/>
      <c r="H99" s="223"/>
      <c r="I99" s="83"/>
      <c r="J99" s="223" t="s">
        <v>105</v>
      </c>
      <c r="K99" s="223"/>
      <c r="L99" s="223"/>
      <c r="M99" s="223"/>
      <c r="N99" s="223"/>
      <c r="O99" s="223"/>
      <c r="P99" s="223"/>
      <c r="Q99" s="223"/>
      <c r="R99" s="223"/>
      <c r="S99" s="223"/>
      <c r="T99" s="223"/>
      <c r="U99" s="223"/>
      <c r="V99" s="223"/>
      <c r="W99" s="223"/>
      <c r="X99" s="223"/>
      <c r="Y99" s="223"/>
      <c r="Z99" s="223"/>
      <c r="AA99" s="223"/>
      <c r="AB99" s="223"/>
      <c r="AC99" s="223"/>
      <c r="AD99" s="223"/>
      <c r="AE99" s="223"/>
      <c r="AF99" s="223"/>
      <c r="AG99" s="224">
        <f>'SO 301 - Odvodnění komuni...'!J30</f>
        <v>0</v>
      </c>
      <c r="AH99" s="225"/>
      <c r="AI99" s="225"/>
      <c r="AJ99" s="225"/>
      <c r="AK99" s="225"/>
      <c r="AL99" s="225"/>
      <c r="AM99" s="225"/>
      <c r="AN99" s="224">
        <f t="shared" si="0"/>
        <v>0</v>
      </c>
      <c r="AO99" s="225"/>
      <c r="AP99" s="225"/>
      <c r="AQ99" s="84" t="s">
        <v>92</v>
      </c>
      <c r="AR99" s="81"/>
      <c r="AS99" s="85">
        <v>0</v>
      </c>
      <c r="AT99" s="86">
        <f t="shared" si="1"/>
        <v>0</v>
      </c>
      <c r="AU99" s="87">
        <f>'SO 301 - Odvodnění komuni...'!P124</f>
        <v>0</v>
      </c>
      <c r="AV99" s="86">
        <f>'SO 301 - Odvodnění komuni...'!J33</f>
        <v>0</v>
      </c>
      <c r="AW99" s="86">
        <f>'SO 301 - Odvodnění komuni...'!J34</f>
        <v>0</v>
      </c>
      <c r="AX99" s="86">
        <f>'SO 301 - Odvodnění komuni...'!J35</f>
        <v>0</v>
      </c>
      <c r="AY99" s="86">
        <f>'SO 301 - Odvodnění komuni...'!J36</f>
        <v>0</v>
      </c>
      <c r="AZ99" s="86">
        <f>'SO 301 - Odvodnění komuni...'!F33</f>
        <v>0</v>
      </c>
      <c r="BA99" s="86">
        <f>'SO 301 - Odvodnění komuni...'!F34</f>
        <v>0</v>
      </c>
      <c r="BB99" s="86">
        <f>'SO 301 - Odvodnění komuni...'!F35</f>
        <v>0</v>
      </c>
      <c r="BC99" s="86">
        <f>'SO 301 - Odvodnění komuni...'!F36</f>
        <v>0</v>
      </c>
      <c r="BD99" s="88">
        <f>'SO 301 - Odvodnění komuni...'!F37</f>
        <v>0</v>
      </c>
      <c r="BT99" s="89" t="s">
        <v>93</v>
      </c>
      <c r="BV99" s="89" t="s">
        <v>87</v>
      </c>
      <c r="BW99" s="89" t="s">
        <v>106</v>
      </c>
      <c r="BX99" s="89" t="s">
        <v>4</v>
      </c>
      <c r="CL99" s="89" t="s">
        <v>19</v>
      </c>
      <c r="CM99" s="89" t="s">
        <v>21</v>
      </c>
    </row>
    <row r="100" spans="1:91" s="7" customFormat="1" ht="16.5" customHeight="1">
      <c r="A100" s="80" t="s">
        <v>89</v>
      </c>
      <c r="B100" s="81"/>
      <c r="C100" s="82"/>
      <c r="D100" s="223" t="s">
        <v>107</v>
      </c>
      <c r="E100" s="223"/>
      <c r="F100" s="223"/>
      <c r="G100" s="223"/>
      <c r="H100" s="223"/>
      <c r="I100" s="83"/>
      <c r="J100" s="223" t="s">
        <v>108</v>
      </c>
      <c r="K100" s="223"/>
      <c r="L100" s="223"/>
      <c r="M100" s="223"/>
      <c r="N100" s="223"/>
      <c r="O100" s="223"/>
      <c r="P100" s="223"/>
      <c r="Q100" s="223"/>
      <c r="R100" s="223"/>
      <c r="S100" s="223"/>
      <c r="T100" s="223"/>
      <c r="U100" s="223"/>
      <c r="V100" s="223"/>
      <c r="W100" s="223"/>
      <c r="X100" s="223"/>
      <c r="Y100" s="223"/>
      <c r="Z100" s="223"/>
      <c r="AA100" s="223"/>
      <c r="AB100" s="223"/>
      <c r="AC100" s="223"/>
      <c r="AD100" s="223"/>
      <c r="AE100" s="223"/>
      <c r="AF100" s="223"/>
      <c r="AG100" s="224">
        <f>'SO 401 - Veřejné osvětlen...'!J30</f>
        <v>0</v>
      </c>
      <c r="AH100" s="225"/>
      <c r="AI100" s="225"/>
      <c r="AJ100" s="225"/>
      <c r="AK100" s="225"/>
      <c r="AL100" s="225"/>
      <c r="AM100" s="225"/>
      <c r="AN100" s="224">
        <f t="shared" si="0"/>
        <v>0</v>
      </c>
      <c r="AO100" s="225"/>
      <c r="AP100" s="225"/>
      <c r="AQ100" s="84" t="s">
        <v>92</v>
      </c>
      <c r="AR100" s="81"/>
      <c r="AS100" s="85">
        <v>0</v>
      </c>
      <c r="AT100" s="86">
        <f t="shared" si="1"/>
        <v>0</v>
      </c>
      <c r="AU100" s="87">
        <f>'SO 401 - Veřejné osvětlen...'!P125</f>
        <v>0</v>
      </c>
      <c r="AV100" s="86">
        <f>'SO 401 - Veřejné osvětlen...'!J33</f>
        <v>0</v>
      </c>
      <c r="AW100" s="86">
        <f>'SO 401 - Veřejné osvětlen...'!J34</f>
        <v>0</v>
      </c>
      <c r="AX100" s="86">
        <f>'SO 401 - Veřejné osvětlen...'!J35</f>
        <v>0</v>
      </c>
      <c r="AY100" s="86">
        <f>'SO 401 - Veřejné osvětlen...'!J36</f>
        <v>0</v>
      </c>
      <c r="AZ100" s="86">
        <f>'SO 401 - Veřejné osvětlen...'!F33</f>
        <v>0</v>
      </c>
      <c r="BA100" s="86">
        <f>'SO 401 - Veřejné osvětlen...'!F34</f>
        <v>0</v>
      </c>
      <c r="BB100" s="86">
        <f>'SO 401 - Veřejné osvětlen...'!F35</f>
        <v>0</v>
      </c>
      <c r="BC100" s="86">
        <f>'SO 401 - Veřejné osvětlen...'!F36</f>
        <v>0</v>
      </c>
      <c r="BD100" s="88">
        <f>'SO 401 - Veřejné osvětlen...'!F37</f>
        <v>0</v>
      </c>
      <c r="BT100" s="89" t="s">
        <v>93</v>
      </c>
      <c r="BV100" s="89" t="s">
        <v>87</v>
      </c>
      <c r="BW100" s="89" t="s">
        <v>109</v>
      </c>
      <c r="BX100" s="89" t="s">
        <v>4</v>
      </c>
      <c r="CL100" s="89" t="s">
        <v>19</v>
      </c>
      <c r="CM100" s="89" t="s">
        <v>21</v>
      </c>
    </row>
    <row r="101" spans="1:91" s="7" customFormat="1" ht="16.5" customHeight="1">
      <c r="A101" s="80" t="s">
        <v>89</v>
      </c>
      <c r="B101" s="81"/>
      <c r="C101" s="82"/>
      <c r="D101" s="223" t="s">
        <v>110</v>
      </c>
      <c r="E101" s="223"/>
      <c r="F101" s="223"/>
      <c r="G101" s="223"/>
      <c r="H101" s="223"/>
      <c r="I101" s="83"/>
      <c r="J101" s="223" t="s">
        <v>111</v>
      </c>
      <c r="K101" s="223"/>
      <c r="L101" s="223"/>
      <c r="M101" s="223"/>
      <c r="N101" s="223"/>
      <c r="O101" s="223"/>
      <c r="P101" s="223"/>
      <c r="Q101" s="223"/>
      <c r="R101" s="223"/>
      <c r="S101" s="223"/>
      <c r="T101" s="223"/>
      <c r="U101" s="223"/>
      <c r="V101" s="223"/>
      <c r="W101" s="223"/>
      <c r="X101" s="223"/>
      <c r="Y101" s="223"/>
      <c r="Z101" s="223"/>
      <c r="AA101" s="223"/>
      <c r="AB101" s="223"/>
      <c r="AC101" s="223"/>
      <c r="AD101" s="223"/>
      <c r="AE101" s="223"/>
      <c r="AF101" s="223"/>
      <c r="AG101" s="224">
        <f>'SO 801 - Rekultivace zele...'!J30</f>
        <v>0</v>
      </c>
      <c r="AH101" s="225"/>
      <c r="AI101" s="225"/>
      <c r="AJ101" s="225"/>
      <c r="AK101" s="225"/>
      <c r="AL101" s="225"/>
      <c r="AM101" s="225"/>
      <c r="AN101" s="224">
        <f t="shared" si="0"/>
        <v>0</v>
      </c>
      <c r="AO101" s="225"/>
      <c r="AP101" s="225"/>
      <c r="AQ101" s="84" t="s">
        <v>92</v>
      </c>
      <c r="AR101" s="81"/>
      <c r="AS101" s="85">
        <v>0</v>
      </c>
      <c r="AT101" s="86">
        <f t="shared" si="1"/>
        <v>0</v>
      </c>
      <c r="AU101" s="87">
        <f>'SO 801 - Rekultivace zele...'!P119</f>
        <v>0</v>
      </c>
      <c r="AV101" s="86">
        <f>'SO 801 - Rekultivace zele...'!J33</f>
        <v>0</v>
      </c>
      <c r="AW101" s="86">
        <f>'SO 801 - Rekultivace zele...'!J34</f>
        <v>0</v>
      </c>
      <c r="AX101" s="86">
        <f>'SO 801 - Rekultivace zele...'!J35</f>
        <v>0</v>
      </c>
      <c r="AY101" s="86">
        <f>'SO 801 - Rekultivace zele...'!J36</f>
        <v>0</v>
      </c>
      <c r="AZ101" s="86">
        <f>'SO 801 - Rekultivace zele...'!F33</f>
        <v>0</v>
      </c>
      <c r="BA101" s="86">
        <f>'SO 801 - Rekultivace zele...'!F34</f>
        <v>0</v>
      </c>
      <c r="BB101" s="86">
        <f>'SO 801 - Rekultivace zele...'!F35</f>
        <v>0</v>
      </c>
      <c r="BC101" s="86">
        <f>'SO 801 - Rekultivace zele...'!F36</f>
        <v>0</v>
      </c>
      <c r="BD101" s="88">
        <f>'SO 801 - Rekultivace zele...'!F37</f>
        <v>0</v>
      </c>
      <c r="BT101" s="89" t="s">
        <v>93</v>
      </c>
      <c r="BV101" s="89" t="s">
        <v>87</v>
      </c>
      <c r="BW101" s="89" t="s">
        <v>112</v>
      </c>
      <c r="BX101" s="89" t="s">
        <v>4</v>
      </c>
      <c r="CL101" s="89" t="s">
        <v>19</v>
      </c>
      <c r="CM101" s="89" t="s">
        <v>21</v>
      </c>
    </row>
    <row r="102" spans="1:91" s="7" customFormat="1" ht="16.5" customHeight="1">
      <c r="A102" s="80" t="s">
        <v>89</v>
      </c>
      <c r="B102" s="81"/>
      <c r="C102" s="82"/>
      <c r="D102" s="223" t="s">
        <v>113</v>
      </c>
      <c r="E102" s="223"/>
      <c r="F102" s="223"/>
      <c r="G102" s="223"/>
      <c r="H102" s="223"/>
      <c r="I102" s="83"/>
      <c r="J102" s="223" t="s">
        <v>114</v>
      </c>
      <c r="K102" s="223"/>
      <c r="L102" s="223"/>
      <c r="M102" s="223"/>
      <c r="N102" s="223"/>
      <c r="O102" s="223"/>
      <c r="P102" s="223"/>
      <c r="Q102" s="223"/>
      <c r="R102" s="223"/>
      <c r="S102" s="223"/>
      <c r="T102" s="223"/>
      <c r="U102" s="223"/>
      <c r="V102" s="223"/>
      <c r="W102" s="223"/>
      <c r="X102" s="223"/>
      <c r="Y102" s="223"/>
      <c r="Z102" s="223"/>
      <c r="AA102" s="223"/>
      <c r="AB102" s="223"/>
      <c r="AC102" s="223"/>
      <c r="AD102" s="223"/>
      <c r="AE102" s="223"/>
      <c r="AF102" s="223"/>
      <c r="AG102" s="224">
        <f>'VRN - Vedlejší rozpočtové...'!J30</f>
        <v>0</v>
      </c>
      <c r="AH102" s="225"/>
      <c r="AI102" s="225"/>
      <c r="AJ102" s="225"/>
      <c r="AK102" s="225"/>
      <c r="AL102" s="225"/>
      <c r="AM102" s="225"/>
      <c r="AN102" s="224">
        <f t="shared" si="0"/>
        <v>0</v>
      </c>
      <c r="AO102" s="225"/>
      <c r="AP102" s="225"/>
      <c r="AQ102" s="84" t="s">
        <v>92</v>
      </c>
      <c r="AR102" s="81"/>
      <c r="AS102" s="90">
        <v>0</v>
      </c>
      <c r="AT102" s="91">
        <f t="shared" si="1"/>
        <v>0</v>
      </c>
      <c r="AU102" s="92">
        <f>'VRN - Vedlejší rozpočtové...'!P125</f>
        <v>0</v>
      </c>
      <c r="AV102" s="91">
        <f>'VRN - Vedlejší rozpočtové...'!J33</f>
        <v>0</v>
      </c>
      <c r="AW102" s="91">
        <f>'VRN - Vedlejší rozpočtové...'!J34</f>
        <v>0</v>
      </c>
      <c r="AX102" s="91">
        <f>'VRN - Vedlejší rozpočtové...'!J35</f>
        <v>0</v>
      </c>
      <c r="AY102" s="91">
        <f>'VRN - Vedlejší rozpočtové...'!J36</f>
        <v>0</v>
      </c>
      <c r="AZ102" s="91">
        <f>'VRN - Vedlejší rozpočtové...'!F33</f>
        <v>0</v>
      </c>
      <c r="BA102" s="91">
        <f>'VRN - Vedlejší rozpočtové...'!F34</f>
        <v>0</v>
      </c>
      <c r="BB102" s="91">
        <f>'VRN - Vedlejší rozpočtové...'!F35</f>
        <v>0</v>
      </c>
      <c r="BC102" s="91">
        <f>'VRN - Vedlejší rozpočtové...'!F36</f>
        <v>0</v>
      </c>
      <c r="BD102" s="93">
        <f>'VRN - Vedlejší rozpočtové...'!F37</f>
        <v>0</v>
      </c>
      <c r="BT102" s="89" t="s">
        <v>93</v>
      </c>
      <c r="BV102" s="89" t="s">
        <v>87</v>
      </c>
      <c r="BW102" s="89" t="s">
        <v>115</v>
      </c>
      <c r="BX102" s="89" t="s">
        <v>4</v>
      </c>
      <c r="CL102" s="89" t="s">
        <v>19</v>
      </c>
      <c r="CM102" s="89" t="s">
        <v>21</v>
      </c>
    </row>
    <row r="103" spans="1:91" s="2" customFormat="1" ht="30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4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34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101 - Přechod pro chod...'!C2" display="/"/>
    <hyperlink ref="A96" location="'SO 102.1 - Část A - sjezd'!C2" display="/"/>
    <hyperlink ref="A97" location="'SO 102.2 - Část B - sjezd'!C2" display="/"/>
    <hyperlink ref="A98" location="'SO 103 - Dopravní značení'!C2" display="/"/>
    <hyperlink ref="A99" location="'SO 301 - Odvodnění komuni...'!C2" display="/"/>
    <hyperlink ref="A100" location="'SO 401 - Veřejné osvětlen...'!C2" display="/"/>
    <hyperlink ref="A101" location="'SO 801 - Rekultivace zele...'!C2" display="/"/>
    <hyperlink ref="A102" location="'VRN - Vedlejší rozpočtové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118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ROUND((SUM(BE123:BE214)),  2)</f>
        <v>0</v>
      </c>
      <c r="G33" s="33"/>
      <c r="H33" s="33"/>
      <c r="I33" s="101">
        <v>0.21</v>
      </c>
      <c r="J33" s="100">
        <f>ROUND(((SUM(BE123:BE214))*I33),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ROUND((SUM(BF123:BF214)),  2)</f>
        <v>0</v>
      </c>
      <c r="G34" s="33"/>
      <c r="H34" s="33"/>
      <c r="I34" s="101">
        <v>0.15</v>
      </c>
      <c r="J34" s="100">
        <f>ROUND(((SUM(BF123:BF214))*I34),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ROUND((SUM(BG123:BG214)),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ROUND((SUM(BH123:BH214)),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ROUND((SUM(BI123:BI214)),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SO 101 - Přechod pro chodce a chodníky č. A a B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1:31" s="10" customFormat="1" ht="19.899999999999999" customHeight="1">
      <c r="B98" s="117"/>
      <c r="D98" s="118" t="s">
        <v>125</v>
      </c>
      <c r="E98" s="119"/>
      <c r="F98" s="119"/>
      <c r="G98" s="119"/>
      <c r="H98" s="119"/>
      <c r="I98" s="119"/>
      <c r="J98" s="120">
        <f>J125</f>
        <v>0</v>
      </c>
      <c r="L98" s="117"/>
    </row>
    <row r="99" spans="1:31" s="10" customFormat="1" ht="19.899999999999999" customHeight="1">
      <c r="B99" s="117"/>
      <c r="D99" s="118" t="s">
        <v>126</v>
      </c>
      <c r="E99" s="119"/>
      <c r="F99" s="119"/>
      <c r="G99" s="119"/>
      <c r="H99" s="119"/>
      <c r="I99" s="119"/>
      <c r="J99" s="120">
        <f>J140</f>
        <v>0</v>
      </c>
      <c r="L99" s="117"/>
    </row>
    <row r="100" spans="1:31" s="10" customFormat="1" ht="19.899999999999999" customHeight="1">
      <c r="B100" s="117"/>
      <c r="D100" s="118" t="s">
        <v>127</v>
      </c>
      <c r="E100" s="119"/>
      <c r="F100" s="119"/>
      <c r="G100" s="119"/>
      <c r="H100" s="119"/>
      <c r="I100" s="119"/>
      <c r="J100" s="120">
        <f>J161</f>
        <v>0</v>
      </c>
      <c r="L100" s="117"/>
    </row>
    <row r="101" spans="1:31" s="10" customFormat="1" ht="19.899999999999999" customHeight="1">
      <c r="B101" s="117"/>
      <c r="D101" s="118" t="s">
        <v>128</v>
      </c>
      <c r="E101" s="119"/>
      <c r="F101" s="119"/>
      <c r="G101" s="119"/>
      <c r="H101" s="119"/>
      <c r="I101" s="119"/>
      <c r="J101" s="120">
        <f>J165</f>
        <v>0</v>
      </c>
      <c r="L101" s="117"/>
    </row>
    <row r="102" spans="1:31" s="10" customFormat="1" ht="19.899999999999999" customHeight="1">
      <c r="B102" s="117"/>
      <c r="D102" s="118" t="s">
        <v>129</v>
      </c>
      <c r="E102" s="119"/>
      <c r="F102" s="119"/>
      <c r="G102" s="119"/>
      <c r="H102" s="119"/>
      <c r="I102" s="119"/>
      <c r="J102" s="120">
        <f>J204</f>
        <v>0</v>
      </c>
      <c r="L102" s="117"/>
    </row>
    <row r="103" spans="1:31" s="10" customFormat="1" ht="19.899999999999999" customHeight="1">
      <c r="B103" s="117"/>
      <c r="D103" s="118" t="s">
        <v>130</v>
      </c>
      <c r="E103" s="119"/>
      <c r="F103" s="119"/>
      <c r="G103" s="119"/>
      <c r="H103" s="119"/>
      <c r="I103" s="119"/>
      <c r="J103" s="120">
        <f>J213</f>
        <v>0</v>
      </c>
      <c r="L103" s="117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1" t="s">
        <v>131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7" t="s">
        <v>16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48" t="str">
        <f>E7</f>
        <v>Přechod pro chodce - Lokalita náměstí Svobody, Hořovice</v>
      </c>
      <c r="F113" s="249"/>
      <c r="G113" s="249"/>
      <c r="H113" s="24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7" t="s">
        <v>117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09" t="str">
        <f>E9</f>
        <v>SO 101 - Přechod pro chodce a chodníky č. A a B</v>
      </c>
      <c r="F115" s="250"/>
      <c r="G115" s="250"/>
      <c r="H115" s="250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7" t="s">
        <v>22</v>
      </c>
      <c r="D117" s="33"/>
      <c r="E117" s="33"/>
      <c r="F117" s="25" t="str">
        <f>F12</f>
        <v>Hořovice</v>
      </c>
      <c r="G117" s="33"/>
      <c r="H117" s="33"/>
      <c r="I117" s="27" t="s">
        <v>24</v>
      </c>
      <c r="J117" s="56" t="str">
        <f>IF(J12="","",J12)</f>
        <v>2. 5. 2022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15" customHeight="1">
      <c r="A119" s="33"/>
      <c r="B119" s="34"/>
      <c r="C119" s="27" t="s">
        <v>30</v>
      </c>
      <c r="D119" s="33"/>
      <c r="E119" s="33"/>
      <c r="F119" s="25" t="str">
        <f>E15</f>
        <v>Město Hořovice, Plackého nám. 2, 268 01</v>
      </c>
      <c r="G119" s="33"/>
      <c r="H119" s="33"/>
      <c r="I119" s="27" t="s">
        <v>37</v>
      </c>
      <c r="J119" s="31" t="str">
        <f>E21</f>
        <v>Ing. arch. Martin Jirovský Ph.D., MBA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15" customHeight="1">
      <c r="A120" s="33"/>
      <c r="B120" s="34"/>
      <c r="C120" s="27" t="s">
        <v>35</v>
      </c>
      <c r="D120" s="33"/>
      <c r="E120" s="33"/>
      <c r="F120" s="25" t="str">
        <f>IF(E18="","",E18)</f>
        <v>Vyplň údaj</v>
      </c>
      <c r="G120" s="33"/>
      <c r="H120" s="33"/>
      <c r="I120" s="27" t="s">
        <v>41</v>
      </c>
      <c r="J120" s="31" t="str">
        <f>E24</f>
        <v>Ateliér M.A.A.T. s.r.o.; Petra Stejskalová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1"/>
      <c r="B122" s="122"/>
      <c r="C122" s="123" t="s">
        <v>132</v>
      </c>
      <c r="D122" s="124" t="s">
        <v>70</v>
      </c>
      <c r="E122" s="124" t="s">
        <v>66</v>
      </c>
      <c r="F122" s="124" t="s">
        <v>67</v>
      </c>
      <c r="G122" s="124" t="s">
        <v>133</v>
      </c>
      <c r="H122" s="124" t="s">
        <v>134</v>
      </c>
      <c r="I122" s="124" t="s">
        <v>135</v>
      </c>
      <c r="J122" s="125" t="s">
        <v>121</v>
      </c>
      <c r="K122" s="126" t="s">
        <v>136</v>
      </c>
      <c r="L122" s="127"/>
      <c r="M122" s="63" t="s">
        <v>1</v>
      </c>
      <c r="N122" s="64" t="s">
        <v>49</v>
      </c>
      <c r="O122" s="64" t="s">
        <v>137</v>
      </c>
      <c r="P122" s="64" t="s">
        <v>138</v>
      </c>
      <c r="Q122" s="64" t="s">
        <v>139</v>
      </c>
      <c r="R122" s="64" t="s">
        <v>140</v>
      </c>
      <c r="S122" s="64" t="s">
        <v>141</v>
      </c>
      <c r="T122" s="65" t="s">
        <v>142</v>
      </c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</row>
    <row r="123" spans="1:65" s="2" customFormat="1" ht="22.9" customHeight="1">
      <c r="A123" s="33"/>
      <c r="B123" s="34"/>
      <c r="C123" s="70" t="s">
        <v>143</v>
      </c>
      <c r="D123" s="33"/>
      <c r="E123" s="33"/>
      <c r="F123" s="33"/>
      <c r="G123" s="33"/>
      <c r="H123" s="33"/>
      <c r="I123" s="33"/>
      <c r="J123" s="128">
        <f>BK123</f>
        <v>0</v>
      </c>
      <c r="K123" s="33"/>
      <c r="L123" s="34"/>
      <c r="M123" s="66"/>
      <c r="N123" s="57"/>
      <c r="O123" s="67"/>
      <c r="P123" s="129">
        <f>P124</f>
        <v>0</v>
      </c>
      <c r="Q123" s="67"/>
      <c r="R123" s="129">
        <f>R124</f>
        <v>124.4689965</v>
      </c>
      <c r="S123" s="67"/>
      <c r="T123" s="130">
        <f>T124</f>
        <v>60.092660000000009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7" t="s">
        <v>84</v>
      </c>
      <c r="AU123" s="17" t="s">
        <v>123</v>
      </c>
      <c r="BK123" s="131">
        <f>BK124</f>
        <v>0</v>
      </c>
    </row>
    <row r="124" spans="1:65" s="12" customFormat="1" ht="25.9" customHeight="1">
      <c r="B124" s="132"/>
      <c r="D124" s="133" t="s">
        <v>84</v>
      </c>
      <c r="E124" s="134" t="s">
        <v>144</v>
      </c>
      <c r="F124" s="134" t="s">
        <v>145</v>
      </c>
      <c r="I124" s="135"/>
      <c r="J124" s="136">
        <f>BK124</f>
        <v>0</v>
      </c>
      <c r="L124" s="132"/>
      <c r="M124" s="137"/>
      <c r="N124" s="138"/>
      <c r="O124" s="138"/>
      <c r="P124" s="139">
        <f>P125+P140+P161+P165+P204+P213</f>
        <v>0</v>
      </c>
      <c r="Q124" s="138"/>
      <c r="R124" s="139">
        <f>R125+R140+R161+R165+R204+R213</f>
        <v>124.4689965</v>
      </c>
      <c r="S124" s="138"/>
      <c r="T124" s="140">
        <f>T125+T140+T161+T165+T204+T213</f>
        <v>60.092660000000009</v>
      </c>
      <c r="AR124" s="133" t="s">
        <v>93</v>
      </c>
      <c r="AT124" s="141" t="s">
        <v>84</v>
      </c>
      <c r="AU124" s="141" t="s">
        <v>85</v>
      </c>
      <c r="AY124" s="133" t="s">
        <v>146</v>
      </c>
      <c r="BK124" s="142">
        <f>BK125+BK140+BK161+BK165+BK204+BK213</f>
        <v>0</v>
      </c>
    </row>
    <row r="125" spans="1:65" s="12" customFormat="1" ht="22.9" customHeight="1">
      <c r="B125" s="132"/>
      <c r="D125" s="133" t="s">
        <v>84</v>
      </c>
      <c r="E125" s="143" t="s">
        <v>93</v>
      </c>
      <c r="F125" s="143" t="s">
        <v>147</v>
      </c>
      <c r="I125" s="135"/>
      <c r="J125" s="144">
        <f>BK125</f>
        <v>0</v>
      </c>
      <c r="L125" s="132"/>
      <c r="M125" s="137"/>
      <c r="N125" s="138"/>
      <c r="O125" s="138"/>
      <c r="P125" s="139">
        <f>SUM(P126:P139)</f>
        <v>0</v>
      </c>
      <c r="Q125" s="138"/>
      <c r="R125" s="139">
        <f>SUM(R126:R139)</f>
        <v>0</v>
      </c>
      <c r="S125" s="138"/>
      <c r="T125" s="140">
        <f>SUM(T126:T139)</f>
        <v>59.442900000000009</v>
      </c>
      <c r="AR125" s="133" t="s">
        <v>93</v>
      </c>
      <c r="AT125" s="141" t="s">
        <v>84</v>
      </c>
      <c r="AU125" s="141" t="s">
        <v>93</v>
      </c>
      <c r="AY125" s="133" t="s">
        <v>146</v>
      </c>
      <c r="BK125" s="142">
        <f>SUM(BK126:BK139)</f>
        <v>0</v>
      </c>
    </row>
    <row r="126" spans="1:65" s="2" customFormat="1" ht="62.65" customHeight="1">
      <c r="A126" s="33"/>
      <c r="B126" s="145"/>
      <c r="C126" s="146" t="s">
        <v>93</v>
      </c>
      <c r="D126" s="146" t="s">
        <v>148</v>
      </c>
      <c r="E126" s="147" t="s">
        <v>149</v>
      </c>
      <c r="F126" s="148" t="s">
        <v>150</v>
      </c>
      <c r="G126" s="149" t="s">
        <v>151</v>
      </c>
      <c r="H126" s="150">
        <v>4.96</v>
      </c>
      <c r="I126" s="151"/>
      <c r="J126" s="152">
        <f>ROUND(I126*H126,2)</f>
        <v>0</v>
      </c>
      <c r="K126" s="153"/>
      <c r="L126" s="34"/>
      <c r="M126" s="154" t="s">
        <v>1</v>
      </c>
      <c r="N126" s="155" t="s">
        <v>50</v>
      </c>
      <c r="O126" s="59"/>
      <c r="P126" s="156">
        <f>O126*H126</f>
        <v>0</v>
      </c>
      <c r="Q126" s="156">
        <v>0</v>
      </c>
      <c r="R126" s="156">
        <f>Q126*H126</f>
        <v>0</v>
      </c>
      <c r="S126" s="156">
        <v>0.26</v>
      </c>
      <c r="T126" s="157">
        <f>S126*H126</f>
        <v>1.2896000000000001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58" t="s">
        <v>152</v>
      </c>
      <c r="AT126" s="158" t="s">
        <v>148</v>
      </c>
      <c r="AU126" s="158" t="s">
        <v>21</v>
      </c>
      <c r="AY126" s="17" t="s">
        <v>146</v>
      </c>
      <c r="BE126" s="159">
        <f>IF(N126="základní",J126,0)</f>
        <v>0</v>
      </c>
      <c r="BF126" s="159">
        <f>IF(N126="snížená",J126,0)</f>
        <v>0</v>
      </c>
      <c r="BG126" s="159">
        <f>IF(N126="zákl. přenesená",J126,0)</f>
        <v>0</v>
      </c>
      <c r="BH126" s="159">
        <f>IF(N126="sníž. přenesená",J126,0)</f>
        <v>0</v>
      </c>
      <c r="BI126" s="159">
        <f>IF(N126="nulová",J126,0)</f>
        <v>0</v>
      </c>
      <c r="BJ126" s="17" t="s">
        <v>93</v>
      </c>
      <c r="BK126" s="159">
        <f>ROUND(I126*H126,2)</f>
        <v>0</v>
      </c>
      <c r="BL126" s="17" t="s">
        <v>152</v>
      </c>
      <c r="BM126" s="158" t="s">
        <v>153</v>
      </c>
    </row>
    <row r="127" spans="1:65" s="13" customFormat="1" ht="11.25">
      <c r="B127" s="160"/>
      <c r="D127" s="161" t="s">
        <v>154</v>
      </c>
      <c r="E127" s="162" t="s">
        <v>1</v>
      </c>
      <c r="F127" s="163" t="s">
        <v>155</v>
      </c>
      <c r="H127" s="164">
        <v>4.96</v>
      </c>
      <c r="I127" s="165"/>
      <c r="L127" s="160"/>
      <c r="M127" s="166"/>
      <c r="N127" s="167"/>
      <c r="O127" s="167"/>
      <c r="P127" s="167"/>
      <c r="Q127" s="167"/>
      <c r="R127" s="167"/>
      <c r="S127" s="167"/>
      <c r="T127" s="168"/>
      <c r="AT127" s="162" t="s">
        <v>154</v>
      </c>
      <c r="AU127" s="162" t="s">
        <v>21</v>
      </c>
      <c r="AV127" s="13" t="s">
        <v>21</v>
      </c>
      <c r="AW127" s="13" t="s">
        <v>40</v>
      </c>
      <c r="AX127" s="13" t="s">
        <v>93</v>
      </c>
      <c r="AY127" s="162" t="s">
        <v>146</v>
      </c>
    </row>
    <row r="128" spans="1:65" s="2" customFormat="1" ht="24.2" customHeight="1">
      <c r="A128" s="33"/>
      <c r="B128" s="145"/>
      <c r="C128" s="146" t="s">
        <v>21</v>
      </c>
      <c r="D128" s="146" t="s">
        <v>148</v>
      </c>
      <c r="E128" s="147" t="s">
        <v>156</v>
      </c>
      <c r="F128" s="148" t="s">
        <v>157</v>
      </c>
      <c r="G128" s="149" t="s">
        <v>151</v>
      </c>
      <c r="H128" s="150">
        <v>145.30000000000001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50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0.316</v>
      </c>
      <c r="T128" s="157">
        <f>S128*H128</f>
        <v>45.914800000000007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152</v>
      </c>
      <c r="AT128" s="158" t="s">
        <v>148</v>
      </c>
      <c r="AU128" s="158" t="s">
        <v>21</v>
      </c>
      <c r="AY128" s="17" t="s">
        <v>146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93</v>
      </c>
      <c r="BK128" s="159">
        <f>ROUND(I128*H128,2)</f>
        <v>0</v>
      </c>
      <c r="BL128" s="17" t="s">
        <v>152</v>
      </c>
      <c r="BM128" s="158" t="s">
        <v>158</v>
      </c>
    </row>
    <row r="129" spans="1:65" s="13" customFormat="1" ht="11.25">
      <c r="B129" s="160"/>
      <c r="D129" s="161" t="s">
        <v>154</v>
      </c>
      <c r="E129" s="162" t="s">
        <v>1</v>
      </c>
      <c r="F129" s="163" t="s">
        <v>159</v>
      </c>
      <c r="H129" s="164">
        <v>118.53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154</v>
      </c>
      <c r="AU129" s="162" t="s">
        <v>21</v>
      </c>
      <c r="AV129" s="13" t="s">
        <v>21</v>
      </c>
      <c r="AW129" s="13" t="s">
        <v>40</v>
      </c>
      <c r="AX129" s="13" t="s">
        <v>85</v>
      </c>
      <c r="AY129" s="162" t="s">
        <v>146</v>
      </c>
    </row>
    <row r="130" spans="1:65" s="13" customFormat="1" ht="11.25">
      <c r="B130" s="160"/>
      <c r="D130" s="161" t="s">
        <v>154</v>
      </c>
      <c r="E130" s="162" t="s">
        <v>1</v>
      </c>
      <c r="F130" s="163" t="s">
        <v>160</v>
      </c>
      <c r="H130" s="164">
        <v>26.77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2" t="s">
        <v>154</v>
      </c>
      <c r="AU130" s="162" t="s">
        <v>21</v>
      </c>
      <c r="AV130" s="13" t="s">
        <v>21</v>
      </c>
      <c r="AW130" s="13" t="s">
        <v>40</v>
      </c>
      <c r="AX130" s="13" t="s">
        <v>85</v>
      </c>
      <c r="AY130" s="162" t="s">
        <v>146</v>
      </c>
    </row>
    <row r="131" spans="1:65" s="14" customFormat="1" ht="11.25">
      <c r="B131" s="169"/>
      <c r="D131" s="161" t="s">
        <v>154</v>
      </c>
      <c r="E131" s="170" t="s">
        <v>1</v>
      </c>
      <c r="F131" s="171" t="s">
        <v>161</v>
      </c>
      <c r="H131" s="172">
        <v>145.30000000000001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154</v>
      </c>
      <c r="AU131" s="170" t="s">
        <v>21</v>
      </c>
      <c r="AV131" s="14" t="s">
        <v>152</v>
      </c>
      <c r="AW131" s="14" t="s">
        <v>40</v>
      </c>
      <c r="AX131" s="14" t="s">
        <v>93</v>
      </c>
      <c r="AY131" s="170" t="s">
        <v>146</v>
      </c>
    </row>
    <row r="132" spans="1:65" s="2" customFormat="1" ht="14.45" customHeight="1">
      <c r="A132" s="33"/>
      <c r="B132" s="145"/>
      <c r="C132" s="146" t="s">
        <v>162</v>
      </c>
      <c r="D132" s="146" t="s">
        <v>148</v>
      </c>
      <c r="E132" s="147" t="s">
        <v>163</v>
      </c>
      <c r="F132" s="148" t="s">
        <v>164</v>
      </c>
      <c r="G132" s="149" t="s">
        <v>165</v>
      </c>
      <c r="H132" s="150">
        <v>59.7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50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0.20499999999999999</v>
      </c>
      <c r="T132" s="157">
        <f>S132*H132</f>
        <v>12.2385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152</v>
      </c>
      <c r="AT132" s="158" t="s">
        <v>148</v>
      </c>
      <c r="AU132" s="158" t="s">
        <v>21</v>
      </c>
      <c r="AY132" s="17" t="s">
        <v>146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93</v>
      </c>
      <c r="BK132" s="159">
        <f>ROUND(I132*H132,2)</f>
        <v>0</v>
      </c>
      <c r="BL132" s="17" t="s">
        <v>152</v>
      </c>
      <c r="BM132" s="158" t="s">
        <v>166</v>
      </c>
    </row>
    <row r="133" spans="1:65" s="2" customFormat="1" ht="19.5">
      <c r="A133" s="33"/>
      <c r="B133" s="34"/>
      <c r="C133" s="33"/>
      <c r="D133" s="161" t="s">
        <v>167</v>
      </c>
      <c r="E133" s="33"/>
      <c r="F133" s="177" t="s">
        <v>168</v>
      </c>
      <c r="G133" s="33"/>
      <c r="H133" s="33"/>
      <c r="I133" s="178"/>
      <c r="J133" s="33"/>
      <c r="K133" s="33"/>
      <c r="L133" s="34"/>
      <c r="M133" s="179"/>
      <c r="N133" s="180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7" t="s">
        <v>167</v>
      </c>
      <c r="AU133" s="17" t="s">
        <v>21</v>
      </c>
    </row>
    <row r="134" spans="1:65" s="13" customFormat="1" ht="11.25">
      <c r="B134" s="160"/>
      <c r="D134" s="161" t="s">
        <v>154</v>
      </c>
      <c r="E134" s="162" t="s">
        <v>1</v>
      </c>
      <c r="F134" s="163" t="s">
        <v>169</v>
      </c>
      <c r="H134" s="164">
        <v>59.7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154</v>
      </c>
      <c r="AU134" s="162" t="s">
        <v>21</v>
      </c>
      <c r="AV134" s="13" t="s">
        <v>21</v>
      </c>
      <c r="AW134" s="13" t="s">
        <v>40</v>
      </c>
      <c r="AX134" s="13" t="s">
        <v>93</v>
      </c>
      <c r="AY134" s="162" t="s">
        <v>146</v>
      </c>
    </row>
    <row r="135" spans="1:65" s="2" customFormat="1" ht="24.2" customHeight="1">
      <c r="A135" s="33"/>
      <c r="B135" s="145"/>
      <c r="C135" s="146" t="s">
        <v>152</v>
      </c>
      <c r="D135" s="146" t="s">
        <v>148</v>
      </c>
      <c r="E135" s="147" t="s">
        <v>170</v>
      </c>
      <c r="F135" s="148" t="s">
        <v>171</v>
      </c>
      <c r="G135" s="149" t="s">
        <v>151</v>
      </c>
      <c r="H135" s="150">
        <v>167.55099999999999</v>
      </c>
      <c r="I135" s="151"/>
      <c r="J135" s="152">
        <f>ROUND(I135*H135,2)</f>
        <v>0</v>
      </c>
      <c r="K135" s="153"/>
      <c r="L135" s="34"/>
      <c r="M135" s="154" t="s">
        <v>1</v>
      </c>
      <c r="N135" s="155" t="s">
        <v>50</v>
      </c>
      <c r="O135" s="59"/>
      <c r="P135" s="156">
        <f>O135*H135</f>
        <v>0</v>
      </c>
      <c r="Q135" s="156">
        <v>0</v>
      </c>
      <c r="R135" s="156">
        <f>Q135*H135</f>
        <v>0</v>
      </c>
      <c r="S135" s="156">
        <v>0</v>
      </c>
      <c r="T135" s="15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152</v>
      </c>
      <c r="AT135" s="158" t="s">
        <v>148</v>
      </c>
      <c r="AU135" s="158" t="s">
        <v>21</v>
      </c>
      <c r="AY135" s="17" t="s">
        <v>146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7" t="s">
        <v>93</v>
      </c>
      <c r="BK135" s="159">
        <f>ROUND(I135*H135,2)</f>
        <v>0</v>
      </c>
      <c r="BL135" s="17" t="s">
        <v>152</v>
      </c>
      <c r="BM135" s="158" t="s">
        <v>172</v>
      </c>
    </row>
    <row r="136" spans="1:65" s="2" customFormat="1" ht="19.5">
      <c r="A136" s="33"/>
      <c r="B136" s="34"/>
      <c r="C136" s="33"/>
      <c r="D136" s="161" t="s">
        <v>167</v>
      </c>
      <c r="E136" s="33"/>
      <c r="F136" s="177" t="s">
        <v>173</v>
      </c>
      <c r="G136" s="33"/>
      <c r="H136" s="33"/>
      <c r="I136" s="178"/>
      <c r="J136" s="33"/>
      <c r="K136" s="33"/>
      <c r="L136" s="34"/>
      <c r="M136" s="179"/>
      <c r="N136" s="180"/>
      <c r="O136" s="59"/>
      <c r="P136" s="59"/>
      <c r="Q136" s="59"/>
      <c r="R136" s="59"/>
      <c r="S136" s="59"/>
      <c r="T136" s="60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7" t="s">
        <v>167</v>
      </c>
      <c r="AU136" s="17" t="s">
        <v>21</v>
      </c>
    </row>
    <row r="137" spans="1:65" s="13" customFormat="1" ht="11.25">
      <c r="B137" s="160"/>
      <c r="D137" s="161" t="s">
        <v>154</v>
      </c>
      <c r="E137" s="162" t="s">
        <v>1</v>
      </c>
      <c r="F137" s="163" t="s">
        <v>174</v>
      </c>
      <c r="H137" s="164">
        <v>126.209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154</v>
      </c>
      <c r="AU137" s="162" t="s">
        <v>21</v>
      </c>
      <c r="AV137" s="13" t="s">
        <v>21</v>
      </c>
      <c r="AW137" s="13" t="s">
        <v>40</v>
      </c>
      <c r="AX137" s="13" t="s">
        <v>85</v>
      </c>
      <c r="AY137" s="162" t="s">
        <v>146</v>
      </c>
    </row>
    <row r="138" spans="1:65" s="13" customFormat="1" ht="11.25">
      <c r="B138" s="160"/>
      <c r="D138" s="161" t="s">
        <v>154</v>
      </c>
      <c r="E138" s="162" t="s">
        <v>1</v>
      </c>
      <c r="F138" s="163" t="s">
        <v>175</v>
      </c>
      <c r="H138" s="164">
        <v>41.341999999999999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154</v>
      </c>
      <c r="AU138" s="162" t="s">
        <v>21</v>
      </c>
      <c r="AV138" s="13" t="s">
        <v>21</v>
      </c>
      <c r="AW138" s="13" t="s">
        <v>40</v>
      </c>
      <c r="AX138" s="13" t="s">
        <v>85</v>
      </c>
      <c r="AY138" s="162" t="s">
        <v>146</v>
      </c>
    </row>
    <row r="139" spans="1:65" s="14" customFormat="1" ht="11.25">
      <c r="B139" s="169"/>
      <c r="D139" s="161" t="s">
        <v>154</v>
      </c>
      <c r="E139" s="170" t="s">
        <v>1</v>
      </c>
      <c r="F139" s="171" t="s">
        <v>161</v>
      </c>
      <c r="H139" s="172">
        <v>167.55099999999999</v>
      </c>
      <c r="I139" s="173"/>
      <c r="L139" s="169"/>
      <c r="M139" s="174"/>
      <c r="N139" s="175"/>
      <c r="O139" s="175"/>
      <c r="P139" s="175"/>
      <c r="Q139" s="175"/>
      <c r="R139" s="175"/>
      <c r="S139" s="175"/>
      <c r="T139" s="176"/>
      <c r="AT139" s="170" t="s">
        <v>154</v>
      </c>
      <c r="AU139" s="170" t="s">
        <v>21</v>
      </c>
      <c r="AV139" s="14" t="s">
        <v>152</v>
      </c>
      <c r="AW139" s="14" t="s">
        <v>40</v>
      </c>
      <c r="AX139" s="14" t="s">
        <v>93</v>
      </c>
      <c r="AY139" s="170" t="s">
        <v>146</v>
      </c>
    </row>
    <row r="140" spans="1:65" s="12" customFormat="1" ht="22.9" customHeight="1">
      <c r="B140" s="132"/>
      <c r="D140" s="133" t="s">
        <v>84</v>
      </c>
      <c r="E140" s="143" t="s">
        <v>176</v>
      </c>
      <c r="F140" s="143" t="s">
        <v>177</v>
      </c>
      <c r="I140" s="135"/>
      <c r="J140" s="144">
        <f>BK140</f>
        <v>0</v>
      </c>
      <c r="L140" s="132"/>
      <c r="M140" s="137"/>
      <c r="N140" s="138"/>
      <c r="O140" s="138"/>
      <c r="P140" s="139">
        <f>SUM(P141:P160)</f>
        <v>0</v>
      </c>
      <c r="Q140" s="138"/>
      <c r="R140" s="139">
        <f>SUM(R141:R160)</f>
        <v>103.8932758</v>
      </c>
      <c r="S140" s="138"/>
      <c r="T140" s="140">
        <f>SUM(T141:T160)</f>
        <v>0</v>
      </c>
      <c r="AR140" s="133" t="s">
        <v>93</v>
      </c>
      <c r="AT140" s="141" t="s">
        <v>84</v>
      </c>
      <c r="AU140" s="141" t="s">
        <v>93</v>
      </c>
      <c r="AY140" s="133" t="s">
        <v>146</v>
      </c>
      <c r="BK140" s="142">
        <f>SUM(BK141:BK160)</f>
        <v>0</v>
      </c>
    </row>
    <row r="141" spans="1:65" s="2" customFormat="1" ht="24.2" customHeight="1">
      <c r="A141" s="33"/>
      <c r="B141" s="145"/>
      <c r="C141" s="146" t="s">
        <v>176</v>
      </c>
      <c r="D141" s="146" t="s">
        <v>148</v>
      </c>
      <c r="E141" s="147" t="s">
        <v>178</v>
      </c>
      <c r="F141" s="148" t="s">
        <v>179</v>
      </c>
      <c r="G141" s="149" t="s">
        <v>151</v>
      </c>
      <c r="H141" s="150">
        <v>167.55099999999999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50</v>
      </c>
      <c r="O141" s="59"/>
      <c r="P141" s="156">
        <f>O141*H141</f>
        <v>0</v>
      </c>
      <c r="Q141" s="156">
        <v>0.34499999999999997</v>
      </c>
      <c r="R141" s="156">
        <f>Q141*H141</f>
        <v>57.805094999999994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152</v>
      </c>
      <c r="AT141" s="158" t="s">
        <v>148</v>
      </c>
      <c r="AU141" s="158" t="s">
        <v>21</v>
      </c>
      <c r="AY141" s="17" t="s">
        <v>146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7" t="s">
        <v>93</v>
      </c>
      <c r="BK141" s="159">
        <f>ROUND(I141*H141,2)</f>
        <v>0</v>
      </c>
      <c r="BL141" s="17" t="s">
        <v>152</v>
      </c>
      <c r="BM141" s="158" t="s">
        <v>180</v>
      </c>
    </row>
    <row r="142" spans="1:65" s="2" customFormat="1" ht="19.5">
      <c r="A142" s="33"/>
      <c r="B142" s="34"/>
      <c r="C142" s="33"/>
      <c r="D142" s="161" t="s">
        <v>167</v>
      </c>
      <c r="E142" s="33"/>
      <c r="F142" s="177" t="s">
        <v>181</v>
      </c>
      <c r="G142" s="33"/>
      <c r="H142" s="33"/>
      <c r="I142" s="178"/>
      <c r="J142" s="33"/>
      <c r="K142" s="33"/>
      <c r="L142" s="34"/>
      <c r="M142" s="179"/>
      <c r="N142" s="180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7" t="s">
        <v>167</v>
      </c>
      <c r="AU142" s="17" t="s">
        <v>21</v>
      </c>
    </row>
    <row r="143" spans="1:65" s="13" customFormat="1" ht="11.25">
      <c r="B143" s="160"/>
      <c r="D143" s="161" t="s">
        <v>154</v>
      </c>
      <c r="E143" s="162" t="s">
        <v>1</v>
      </c>
      <c r="F143" s="163" t="s">
        <v>174</v>
      </c>
      <c r="H143" s="164">
        <v>126.209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154</v>
      </c>
      <c r="AU143" s="162" t="s">
        <v>21</v>
      </c>
      <c r="AV143" s="13" t="s">
        <v>21</v>
      </c>
      <c r="AW143" s="13" t="s">
        <v>40</v>
      </c>
      <c r="AX143" s="13" t="s">
        <v>85</v>
      </c>
      <c r="AY143" s="162" t="s">
        <v>146</v>
      </c>
    </row>
    <row r="144" spans="1:65" s="13" customFormat="1" ht="11.25">
      <c r="B144" s="160"/>
      <c r="D144" s="161" t="s">
        <v>154</v>
      </c>
      <c r="E144" s="162" t="s">
        <v>1</v>
      </c>
      <c r="F144" s="163" t="s">
        <v>175</v>
      </c>
      <c r="H144" s="164">
        <v>41.341999999999999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154</v>
      </c>
      <c r="AU144" s="162" t="s">
        <v>21</v>
      </c>
      <c r="AV144" s="13" t="s">
        <v>21</v>
      </c>
      <c r="AW144" s="13" t="s">
        <v>40</v>
      </c>
      <c r="AX144" s="13" t="s">
        <v>85</v>
      </c>
      <c r="AY144" s="162" t="s">
        <v>146</v>
      </c>
    </row>
    <row r="145" spans="1:65" s="14" customFormat="1" ht="11.25">
      <c r="B145" s="169"/>
      <c r="D145" s="161" t="s">
        <v>154</v>
      </c>
      <c r="E145" s="170" t="s">
        <v>1</v>
      </c>
      <c r="F145" s="171" t="s">
        <v>161</v>
      </c>
      <c r="H145" s="172">
        <v>167.55099999999999</v>
      </c>
      <c r="I145" s="173"/>
      <c r="L145" s="169"/>
      <c r="M145" s="174"/>
      <c r="N145" s="175"/>
      <c r="O145" s="175"/>
      <c r="P145" s="175"/>
      <c r="Q145" s="175"/>
      <c r="R145" s="175"/>
      <c r="S145" s="175"/>
      <c r="T145" s="176"/>
      <c r="AT145" s="170" t="s">
        <v>154</v>
      </c>
      <c r="AU145" s="170" t="s">
        <v>21</v>
      </c>
      <c r="AV145" s="14" t="s">
        <v>152</v>
      </c>
      <c r="AW145" s="14" t="s">
        <v>40</v>
      </c>
      <c r="AX145" s="14" t="s">
        <v>93</v>
      </c>
      <c r="AY145" s="170" t="s">
        <v>146</v>
      </c>
    </row>
    <row r="146" spans="1:65" s="2" customFormat="1" ht="24.2" customHeight="1">
      <c r="A146" s="33"/>
      <c r="B146" s="145"/>
      <c r="C146" s="146" t="s">
        <v>182</v>
      </c>
      <c r="D146" s="146" t="s">
        <v>148</v>
      </c>
      <c r="E146" s="147" t="s">
        <v>183</v>
      </c>
      <c r="F146" s="148" t="s">
        <v>184</v>
      </c>
      <c r="G146" s="149" t="s">
        <v>151</v>
      </c>
      <c r="H146" s="150">
        <v>155.13999999999999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50</v>
      </c>
      <c r="O146" s="59"/>
      <c r="P146" s="156">
        <f>O146*H146</f>
        <v>0</v>
      </c>
      <c r="Q146" s="156">
        <v>0.10362</v>
      </c>
      <c r="R146" s="156">
        <f>Q146*H146</f>
        <v>16.075606799999999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152</v>
      </c>
      <c r="AT146" s="158" t="s">
        <v>148</v>
      </c>
      <c r="AU146" s="158" t="s">
        <v>21</v>
      </c>
      <c r="AY146" s="17" t="s">
        <v>146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7" t="s">
        <v>93</v>
      </c>
      <c r="BK146" s="159">
        <f>ROUND(I146*H146,2)</f>
        <v>0</v>
      </c>
      <c r="BL146" s="17" t="s">
        <v>152</v>
      </c>
      <c r="BM146" s="158" t="s">
        <v>185</v>
      </c>
    </row>
    <row r="147" spans="1:65" s="13" customFormat="1" ht="11.25">
      <c r="B147" s="160"/>
      <c r="D147" s="161" t="s">
        <v>154</v>
      </c>
      <c r="E147" s="162" t="s">
        <v>1</v>
      </c>
      <c r="F147" s="163" t="s">
        <v>186</v>
      </c>
      <c r="H147" s="164">
        <v>116.86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154</v>
      </c>
      <c r="AU147" s="162" t="s">
        <v>21</v>
      </c>
      <c r="AV147" s="13" t="s">
        <v>21</v>
      </c>
      <c r="AW147" s="13" t="s">
        <v>40</v>
      </c>
      <c r="AX147" s="13" t="s">
        <v>85</v>
      </c>
      <c r="AY147" s="162" t="s">
        <v>146</v>
      </c>
    </row>
    <row r="148" spans="1:65" s="13" customFormat="1" ht="11.25">
      <c r="B148" s="160"/>
      <c r="D148" s="161" t="s">
        <v>154</v>
      </c>
      <c r="E148" s="162" t="s">
        <v>1</v>
      </c>
      <c r="F148" s="163" t="s">
        <v>187</v>
      </c>
      <c r="H148" s="164">
        <v>38.28</v>
      </c>
      <c r="I148" s="165"/>
      <c r="L148" s="160"/>
      <c r="M148" s="166"/>
      <c r="N148" s="167"/>
      <c r="O148" s="167"/>
      <c r="P148" s="167"/>
      <c r="Q148" s="167"/>
      <c r="R148" s="167"/>
      <c r="S148" s="167"/>
      <c r="T148" s="168"/>
      <c r="AT148" s="162" t="s">
        <v>154</v>
      </c>
      <c r="AU148" s="162" t="s">
        <v>21</v>
      </c>
      <c r="AV148" s="13" t="s">
        <v>21</v>
      </c>
      <c r="AW148" s="13" t="s">
        <v>40</v>
      </c>
      <c r="AX148" s="13" t="s">
        <v>85</v>
      </c>
      <c r="AY148" s="162" t="s">
        <v>146</v>
      </c>
    </row>
    <row r="149" spans="1:65" s="14" customFormat="1" ht="11.25">
      <c r="B149" s="169"/>
      <c r="D149" s="161" t="s">
        <v>154</v>
      </c>
      <c r="E149" s="170" t="s">
        <v>1</v>
      </c>
      <c r="F149" s="171" t="s">
        <v>161</v>
      </c>
      <c r="H149" s="172">
        <v>155.13999999999999</v>
      </c>
      <c r="I149" s="173"/>
      <c r="L149" s="169"/>
      <c r="M149" s="174"/>
      <c r="N149" s="175"/>
      <c r="O149" s="175"/>
      <c r="P149" s="175"/>
      <c r="Q149" s="175"/>
      <c r="R149" s="175"/>
      <c r="S149" s="175"/>
      <c r="T149" s="176"/>
      <c r="AT149" s="170" t="s">
        <v>154</v>
      </c>
      <c r="AU149" s="170" t="s">
        <v>21</v>
      </c>
      <c r="AV149" s="14" t="s">
        <v>152</v>
      </c>
      <c r="AW149" s="14" t="s">
        <v>40</v>
      </c>
      <c r="AX149" s="14" t="s">
        <v>93</v>
      </c>
      <c r="AY149" s="170" t="s">
        <v>146</v>
      </c>
    </row>
    <row r="150" spans="1:65" s="2" customFormat="1" ht="24.2" customHeight="1">
      <c r="A150" s="33"/>
      <c r="B150" s="145"/>
      <c r="C150" s="181" t="s">
        <v>188</v>
      </c>
      <c r="D150" s="181" t="s">
        <v>189</v>
      </c>
      <c r="E150" s="182" t="s">
        <v>190</v>
      </c>
      <c r="F150" s="183" t="s">
        <v>191</v>
      </c>
      <c r="G150" s="184" t="s">
        <v>151</v>
      </c>
      <c r="H150" s="185">
        <v>16.109000000000002</v>
      </c>
      <c r="I150" s="186"/>
      <c r="J150" s="187">
        <f>ROUND(I150*H150,2)</f>
        <v>0</v>
      </c>
      <c r="K150" s="188"/>
      <c r="L150" s="189"/>
      <c r="M150" s="190" t="s">
        <v>1</v>
      </c>
      <c r="N150" s="191" t="s">
        <v>50</v>
      </c>
      <c r="O150" s="59"/>
      <c r="P150" s="156">
        <f>O150*H150</f>
        <v>0</v>
      </c>
      <c r="Q150" s="156">
        <v>0.17599999999999999</v>
      </c>
      <c r="R150" s="156">
        <f>Q150*H150</f>
        <v>2.8351839999999999</v>
      </c>
      <c r="S150" s="156">
        <v>0</v>
      </c>
      <c r="T150" s="15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8" t="s">
        <v>192</v>
      </c>
      <c r="AT150" s="158" t="s">
        <v>189</v>
      </c>
      <c r="AU150" s="158" t="s">
        <v>21</v>
      </c>
      <c r="AY150" s="17" t="s">
        <v>146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17" t="s">
        <v>93</v>
      </c>
      <c r="BK150" s="159">
        <f>ROUND(I150*H150,2)</f>
        <v>0</v>
      </c>
      <c r="BL150" s="17" t="s">
        <v>152</v>
      </c>
      <c r="BM150" s="158" t="s">
        <v>193</v>
      </c>
    </row>
    <row r="151" spans="1:65" s="13" customFormat="1" ht="11.25">
      <c r="B151" s="160"/>
      <c r="D151" s="161" t="s">
        <v>154</v>
      </c>
      <c r="E151" s="162" t="s">
        <v>1</v>
      </c>
      <c r="F151" s="163" t="s">
        <v>194</v>
      </c>
      <c r="H151" s="164">
        <v>5.2</v>
      </c>
      <c r="I151" s="165"/>
      <c r="L151" s="160"/>
      <c r="M151" s="166"/>
      <c r="N151" s="167"/>
      <c r="O151" s="167"/>
      <c r="P151" s="167"/>
      <c r="Q151" s="167"/>
      <c r="R151" s="167"/>
      <c r="S151" s="167"/>
      <c r="T151" s="168"/>
      <c r="AT151" s="162" t="s">
        <v>154</v>
      </c>
      <c r="AU151" s="162" t="s">
        <v>21</v>
      </c>
      <c r="AV151" s="13" t="s">
        <v>21</v>
      </c>
      <c r="AW151" s="13" t="s">
        <v>40</v>
      </c>
      <c r="AX151" s="13" t="s">
        <v>85</v>
      </c>
      <c r="AY151" s="162" t="s">
        <v>146</v>
      </c>
    </row>
    <row r="152" spans="1:65" s="13" customFormat="1" ht="11.25">
      <c r="B152" s="160"/>
      <c r="D152" s="161" t="s">
        <v>154</v>
      </c>
      <c r="E152" s="162" t="s">
        <v>1</v>
      </c>
      <c r="F152" s="163" t="s">
        <v>195</v>
      </c>
      <c r="H152" s="164">
        <v>10.44</v>
      </c>
      <c r="I152" s="165"/>
      <c r="L152" s="160"/>
      <c r="M152" s="166"/>
      <c r="N152" s="167"/>
      <c r="O152" s="167"/>
      <c r="P152" s="167"/>
      <c r="Q152" s="167"/>
      <c r="R152" s="167"/>
      <c r="S152" s="167"/>
      <c r="T152" s="168"/>
      <c r="AT152" s="162" t="s">
        <v>154</v>
      </c>
      <c r="AU152" s="162" t="s">
        <v>21</v>
      </c>
      <c r="AV152" s="13" t="s">
        <v>21</v>
      </c>
      <c r="AW152" s="13" t="s">
        <v>40</v>
      </c>
      <c r="AX152" s="13" t="s">
        <v>85</v>
      </c>
      <c r="AY152" s="162" t="s">
        <v>146</v>
      </c>
    </row>
    <row r="153" spans="1:65" s="14" customFormat="1" ht="11.25">
      <c r="B153" s="169"/>
      <c r="D153" s="161" t="s">
        <v>154</v>
      </c>
      <c r="E153" s="170" t="s">
        <v>1</v>
      </c>
      <c r="F153" s="171" t="s">
        <v>161</v>
      </c>
      <c r="H153" s="172">
        <v>15.64</v>
      </c>
      <c r="I153" s="173"/>
      <c r="L153" s="169"/>
      <c r="M153" s="174"/>
      <c r="N153" s="175"/>
      <c r="O153" s="175"/>
      <c r="P153" s="175"/>
      <c r="Q153" s="175"/>
      <c r="R153" s="175"/>
      <c r="S153" s="175"/>
      <c r="T153" s="176"/>
      <c r="AT153" s="170" t="s">
        <v>154</v>
      </c>
      <c r="AU153" s="170" t="s">
        <v>21</v>
      </c>
      <c r="AV153" s="14" t="s">
        <v>152</v>
      </c>
      <c r="AW153" s="14" t="s">
        <v>40</v>
      </c>
      <c r="AX153" s="14" t="s">
        <v>93</v>
      </c>
      <c r="AY153" s="170" t="s">
        <v>146</v>
      </c>
    </row>
    <row r="154" spans="1:65" s="13" customFormat="1" ht="11.25">
      <c r="B154" s="160"/>
      <c r="D154" s="161" t="s">
        <v>154</v>
      </c>
      <c r="F154" s="163" t="s">
        <v>196</v>
      </c>
      <c r="H154" s="164">
        <v>16.109000000000002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154</v>
      </c>
      <c r="AU154" s="162" t="s">
        <v>21</v>
      </c>
      <c r="AV154" s="13" t="s">
        <v>21</v>
      </c>
      <c r="AW154" s="13" t="s">
        <v>3</v>
      </c>
      <c r="AX154" s="13" t="s">
        <v>93</v>
      </c>
      <c r="AY154" s="162" t="s">
        <v>146</v>
      </c>
    </row>
    <row r="155" spans="1:65" s="2" customFormat="1" ht="14.45" customHeight="1">
      <c r="A155" s="33"/>
      <c r="B155" s="145"/>
      <c r="C155" s="181" t="s">
        <v>192</v>
      </c>
      <c r="D155" s="181" t="s">
        <v>189</v>
      </c>
      <c r="E155" s="182" t="s">
        <v>197</v>
      </c>
      <c r="F155" s="183" t="s">
        <v>198</v>
      </c>
      <c r="G155" s="184" t="s">
        <v>151</v>
      </c>
      <c r="H155" s="185">
        <v>142.29</v>
      </c>
      <c r="I155" s="186"/>
      <c r="J155" s="187">
        <f>ROUND(I155*H155,2)</f>
        <v>0</v>
      </c>
      <c r="K155" s="188"/>
      <c r="L155" s="189"/>
      <c r="M155" s="190" t="s">
        <v>1</v>
      </c>
      <c r="N155" s="191" t="s">
        <v>50</v>
      </c>
      <c r="O155" s="59"/>
      <c r="P155" s="156">
        <f>O155*H155</f>
        <v>0</v>
      </c>
      <c r="Q155" s="156">
        <v>0.191</v>
      </c>
      <c r="R155" s="156">
        <f>Q155*H155</f>
        <v>27.177389999999999</v>
      </c>
      <c r="S155" s="156">
        <v>0</v>
      </c>
      <c r="T155" s="15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8" t="s">
        <v>192</v>
      </c>
      <c r="AT155" s="158" t="s">
        <v>189</v>
      </c>
      <c r="AU155" s="158" t="s">
        <v>21</v>
      </c>
      <c r="AY155" s="17" t="s">
        <v>146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7" t="s">
        <v>93</v>
      </c>
      <c r="BK155" s="159">
        <f>ROUND(I155*H155,2)</f>
        <v>0</v>
      </c>
      <c r="BL155" s="17" t="s">
        <v>152</v>
      </c>
      <c r="BM155" s="158" t="s">
        <v>199</v>
      </c>
    </row>
    <row r="156" spans="1:65" s="13" customFormat="1" ht="11.25">
      <c r="B156" s="160"/>
      <c r="D156" s="161" t="s">
        <v>154</v>
      </c>
      <c r="E156" s="162" t="s">
        <v>1</v>
      </c>
      <c r="F156" s="163" t="s">
        <v>200</v>
      </c>
      <c r="H156" s="164">
        <v>111.66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154</v>
      </c>
      <c r="AU156" s="162" t="s">
        <v>21</v>
      </c>
      <c r="AV156" s="13" t="s">
        <v>21</v>
      </c>
      <c r="AW156" s="13" t="s">
        <v>40</v>
      </c>
      <c r="AX156" s="13" t="s">
        <v>85</v>
      </c>
      <c r="AY156" s="162" t="s">
        <v>146</v>
      </c>
    </row>
    <row r="157" spans="1:65" s="13" customFormat="1" ht="11.25">
      <c r="B157" s="160"/>
      <c r="D157" s="161" t="s">
        <v>154</v>
      </c>
      <c r="E157" s="162" t="s">
        <v>1</v>
      </c>
      <c r="F157" s="163" t="s">
        <v>201</v>
      </c>
      <c r="H157" s="164">
        <v>27.84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2" t="s">
        <v>154</v>
      </c>
      <c r="AU157" s="162" t="s">
        <v>21</v>
      </c>
      <c r="AV157" s="13" t="s">
        <v>21</v>
      </c>
      <c r="AW157" s="13" t="s">
        <v>40</v>
      </c>
      <c r="AX157" s="13" t="s">
        <v>85</v>
      </c>
      <c r="AY157" s="162" t="s">
        <v>146</v>
      </c>
    </row>
    <row r="158" spans="1:65" s="14" customFormat="1" ht="11.25">
      <c r="B158" s="169"/>
      <c r="D158" s="161" t="s">
        <v>154</v>
      </c>
      <c r="E158" s="170" t="s">
        <v>1</v>
      </c>
      <c r="F158" s="171" t="s">
        <v>161</v>
      </c>
      <c r="H158" s="172">
        <v>139.5</v>
      </c>
      <c r="I158" s="173"/>
      <c r="L158" s="169"/>
      <c r="M158" s="174"/>
      <c r="N158" s="175"/>
      <c r="O158" s="175"/>
      <c r="P158" s="175"/>
      <c r="Q158" s="175"/>
      <c r="R158" s="175"/>
      <c r="S158" s="175"/>
      <c r="T158" s="176"/>
      <c r="AT158" s="170" t="s">
        <v>154</v>
      </c>
      <c r="AU158" s="170" t="s">
        <v>21</v>
      </c>
      <c r="AV158" s="14" t="s">
        <v>152</v>
      </c>
      <c r="AW158" s="14" t="s">
        <v>40</v>
      </c>
      <c r="AX158" s="14" t="s">
        <v>93</v>
      </c>
      <c r="AY158" s="170" t="s">
        <v>146</v>
      </c>
    </row>
    <row r="159" spans="1:65" s="13" customFormat="1" ht="11.25">
      <c r="B159" s="160"/>
      <c r="D159" s="161" t="s">
        <v>154</v>
      </c>
      <c r="F159" s="163" t="s">
        <v>202</v>
      </c>
      <c r="H159" s="164">
        <v>142.29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154</v>
      </c>
      <c r="AU159" s="162" t="s">
        <v>21</v>
      </c>
      <c r="AV159" s="13" t="s">
        <v>21</v>
      </c>
      <c r="AW159" s="13" t="s">
        <v>3</v>
      </c>
      <c r="AX159" s="13" t="s">
        <v>93</v>
      </c>
      <c r="AY159" s="162" t="s">
        <v>146</v>
      </c>
    </row>
    <row r="160" spans="1:65" s="2" customFormat="1" ht="24.2" customHeight="1">
      <c r="A160" s="33"/>
      <c r="B160" s="145"/>
      <c r="C160" s="146" t="s">
        <v>203</v>
      </c>
      <c r="D160" s="146" t="s">
        <v>148</v>
      </c>
      <c r="E160" s="147" t="s">
        <v>204</v>
      </c>
      <c r="F160" s="148" t="s">
        <v>205</v>
      </c>
      <c r="G160" s="149" t="s">
        <v>151</v>
      </c>
      <c r="H160" s="150">
        <v>155.13999999999999</v>
      </c>
      <c r="I160" s="151"/>
      <c r="J160" s="152">
        <f>ROUND(I160*H160,2)</f>
        <v>0</v>
      </c>
      <c r="K160" s="153"/>
      <c r="L160" s="34"/>
      <c r="M160" s="154" t="s">
        <v>1</v>
      </c>
      <c r="N160" s="155" t="s">
        <v>50</v>
      </c>
      <c r="O160" s="59"/>
      <c r="P160" s="156">
        <f>O160*H160</f>
        <v>0</v>
      </c>
      <c r="Q160" s="156">
        <v>0</v>
      </c>
      <c r="R160" s="156">
        <f>Q160*H160</f>
        <v>0</v>
      </c>
      <c r="S160" s="156">
        <v>0</v>
      </c>
      <c r="T160" s="15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8" t="s">
        <v>152</v>
      </c>
      <c r="AT160" s="158" t="s">
        <v>148</v>
      </c>
      <c r="AU160" s="158" t="s">
        <v>21</v>
      </c>
      <c r="AY160" s="17" t="s">
        <v>146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17" t="s">
        <v>93</v>
      </c>
      <c r="BK160" s="159">
        <f>ROUND(I160*H160,2)</f>
        <v>0</v>
      </c>
      <c r="BL160" s="17" t="s">
        <v>152</v>
      </c>
      <c r="BM160" s="158" t="s">
        <v>206</v>
      </c>
    </row>
    <row r="161" spans="1:65" s="12" customFormat="1" ht="22.9" customHeight="1">
      <c r="B161" s="132"/>
      <c r="D161" s="133" t="s">
        <v>84</v>
      </c>
      <c r="E161" s="143" t="s">
        <v>192</v>
      </c>
      <c r="F161" s="143" t="s">
        <v>207</v>
      </c>
      <c r="I161" s="135"/>
      <c r="J161" s="144">
        <f>BK161</f>
        <v>0</v>
      </c>
      <c r="L161" s="132"/>
      <c r="M161" s="137"/>
      <c r="N161" s="138"/>
      <c r="O161" s="138"/>
      <c r="P161" s="139">
        <f>SUM(P162:P164)</f>
        <v>0</v>
      </c>
      <c r="Q161" s="138"/>
      <c r="R161" s="139">
        <f>SUM(R162:R164)</f>
        <v>0</v>
      </c>
      <c r="S161" s="138"/>
      <c r="T161" s="140">
        <f>SUM(T162:T164)</f>
        <v>0.43975999999999998</v>
      </c>
      <c r="AR161" s="133" t="s">
        <v>93</v>
      </c>
      <c r="AT161" s="141" t="s">
        <v>84</v>
      </c>
      <c r="AU161" s="141" t="s">
        <v>93</v>
      </c>
      <c r="AY161" s="133" t="s">
        <v>146</v>
      </c>
      <c r="BK161" s="142">
        <f>SUM(BK162:BK164)</f>
        <v>0</v>
      </c>
    </row>
    <row r="162" spans="1:65" s="2" customFormat="1" ht="24.2" customHeight="1">
      <c r="A162" s="33"/>
      <c r="B162" s="145"/>
      <c r="C162" s="146" t="s">
        <v>208</v>
      </c>
      <c r="D162" s="146" t="s">
        <v>148</v>
      </c>
      <c r="E162" s="147" t="s">
        <v>209</v>
      </c>
      <c r="F162" s="148" t="s">
        <v>210</v>
      </c>
      <c r="G162" s="149" t="s">
        <v>211</v>
      </c>
      <c r="H162" s="150">
        <v>0.20300000000000001</v>
      </c>
      <c r="I162" s="151"/>
      <c r="J162" s="152">
        <f>ROUND(I162*H162,2)</f>
        <v>0</v>
      </c>
      <c r="K162" s="153"/>
      <c r="L162" s="34"/>
      <c r="M162" s="154" t="s">
        <v>1</v>
      </c>
      <c r="N162" s="155" t="s">
        <v>50</v>
      </c>
      <c r="O162" s="59"/>
      <c r="P162" s="156">
        <f>O162*H162</f>
        <v>0</v>
      </c>
      <c r="Q162" s="156">
        <v>0</v>
      </c>
      <c r="R162" s="156">
        <f>Q162*H162</f>
        <v>0</v>
      </c>
      <c r="S162" s="156">
        <v>1.92</v>
      </c>
      <c r="T162" s="157">
        <f>S162*H162</f>
        <v>0.38976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8" t="s">
        <v>152</v>
      </c>
      <c r="AT162" s="158" t="s">
        <v>148</v>
      </c>
      <c r="AU162" s="158" t="s">
        <v>21</v>
      </c>
      <c r="AY162" s="17" t="s">
        <v>146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7" t="s">
        <v>93</v>
      </c>
      <c r="BK162" s="159">
        <f>ROUND(I162*H162,2)</f>
        <v>0</v>
      </c>
      <c r="BL162" s="17" t="s">
        <v>152</v>
      </c>
      <c r="BM162" s="158" t="s">
        <v>212</v>
      </c>
    </row>
    <row r="163" spans="1:65" s="13" customFormat="1" ht="11.25">
      <c r="B163" s="160"/>
      <c r="D163" s="161" t="s">
        <v>154</v>
      </c>
      <c r="E163" s="162" t="s">
        <v>1</v>
      </c>
      <c r="F163" s="163" t="s">
        <v>213</v>
      </c>
      <c r="H163" s="164">
        <v>0.20300000000000001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154</v>
      </c>
      <c r="AU163" s="162" t="s">
        <v>21</v>
      </c>
      <c r="AV163" s="13" t="s">
        <v>21</v>
      </c>
      <c r="AW163" s="13" t="s">
        <v>40</v>
      </c>
      <c r="AX163" s="13" t="s">
        <v>93</v>
      </c>
      <c r="AY163" s="162" t="s">
        <v>146</v>
      </c>
    </row>
    <row r="164" spans="1:65" s="2" customFormat="1" ht="24.2" customHeight="1">
      <c r="A164" s="33"/>
      <c r="B164" s="145"/>
      <c r="C164" s="146" t="s">
        <v>214</v>
      </c>
      <c r="D164" s="146" t="s">
        <v>148</v>
      </c>
      <c r="E164" s="147" t="s">
        <v>215</v>
      </c>
      <c r="F164" s="148" t="s">
        <v>216</v>
      </c>
      <c r="G164" s="149" t="s">
        <v>217</v>
      </c>
      <c r="H164" s="150">
        <v>1</v>
      </c>
      <c r="I164" s="151"/>
      <c r="J164" s="152">
        <f>ROUND(I164*H164,2)</f>
        <v>0</v>
      </c>
      <c r="K164" s="153"/>
      <c r="L164" s="34"/>
      <c r="M164" s="154" t="s">
        <v>1</v>
      </c>
      <c r="N164" s="155" t="s">
        <v>50</v>
      </c>
      <c r="O164" s="59"/>
      <c r="P164" s="156">
        <f>O164*H164</f>
        <v>0</v>
      </c>
      <c r="Q164" s="156">
        <v>0</v>
      </c>
      <c r="R164" s="156">
        <f>Q164*H164</f>
        <v>0</v>
      </c>
      <c r="S164" s="156">
        <v>0.05</v>
      </c>
      <c r="T164" s="157">
        <f>S164*H164</f>
        <v>0.05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8" t="s">
        <v>152</v>
      </c>
      <c r="AT164" s="158" t="s">
        <v>148</v>
      </c>
      <c r="AU164" s="158" t="s">
        <v>21</v>
      </c>
      <c r="AY164" s="17" t="s">
        <v>146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7" t="s">
        <v>93</v>
      </c>
      <c r="BK164" s="159">
        <f>ROUND(I164*H164,2)</f>
        <v>0</v>
      </c>
      <c r="BL164" s="17" t="s">
        <v>152</v>
      </c>
      <c r="BM164" s="158" t="s">
        <v>218</v>
      </c>
    </row>
    <row r="165" spans="1:65" s="12" customFormat="1" ht="22.9" customHeight="1">
      <c r="B165" s="132"/>
      <c r="D165" s="133" t="s">
        <v>84</v>
      </c>
      <c r="E165" s="143" t="s">
        <v>203</v>
      </c>
      <c r="F165" s="143" t="s">
        <v>219</v>
      </c>
      <c r="I165" s="135"/>
      <c r="J165" s="144">
        <f>BK165</f>
        <v>0</v>
      </c>
      <c r="L165" s="132"/>
      <c r="M165" s="137"/>
      <c r="N165" s="138"/>
      <c r="O165" s="138"/>
      <c r="P165" s="139">
        <f>SUM(P166:P203)</f>
        <v>0</v>
      </c>
      <c r="Q165" s="138"/>
      <c r="R165" s="139">
        <f>SUM(R166:R203)</f>
        <v>20.575720699999998</v>
      </c>
      <c r="S165" s="138"/>
      <c r="T165" s="140">
        <f>SUM(T166:T203)</f>
        <v>0.21000000000000002</v>
      </c>
      <c r="AR165" s="133" t="s">
        <v>93</v>
      </c>
      <c r="AT165" s="141" t="s">
        <v>84</v>
      </c>
      <c r="AU165" s="141" t="s">
        <v>93</v>
      </c>
      <c r="AY165" s="133" t="s">
        <v>146</v>
      </c>
      <c r="BK165" s="142">
        <f>SUM(BK166:BK203)</f>
        <v>0</v>
      </c>
    </row>
    <row r="166" spans="1:65" s="2" customFormat="1" ht="24.2" customHeight="1">
      <c r="A166" s="33"/>
      <c r="B166" s="145"/>
      <c r="C166" s="146" t="s">
        <v>220</v>
      </c>
      <c r="D166" s="146" t="s">
        <v>148</v>
      </c>
      <c r="E166" s="147" t="s">
        <v>221</v>
      </c>
      <c r="F166" s="148" t="s">
        <v>222</v>
      </c>
      <c r="G166" s="149" t="s">
        <v>165</v>
      </c>
      <c r="H166" s="150">
        <v>16.23</v>
      </c>
      <c r="I166" s="151"/>
      <c r="J166" s="152">
        <f>ROUND(I166*H166,2)</f>
        <v>0</v>
      </c>
      <c r="K166" s="153"/>
      <c r="L166" s="34"/>
      <c r="M166" s="154" t="s">
        <v>1</v>
      </c>
      <c r="N166" s="155" t="s">
        <v>50</v>
      </c>
      <c r="O166" s="59"/>
      <c r="P166" s="156">
        <f>O166*H166</f>
        <v>0</v>
      </c>
      <c r="Q166" s="156">
        <v>0.1295</v>
      </c>
      <c r="R166" s="156">
        <f>Q166*H166</f>
        <v>2.101785</v>
      </c>
      <c r="S166" s="156">
        <v>0</v>
      </c>
      <c r="T166" s="15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8" t="s">
        <v>152</v>
      </c>
      <c r="AT166" s="158" t="s">
        <v>148</v>
      </c>
      <c r="AU166" s="158" t="s">
        <v>21</v>
      </c>
      <c r="AY166" s="17" t="s">
        <v>146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7" t="s">
        <v>93</v>
      </c>
      <c r="BK166" s="159">
        <f>ROUND(I166*H166,2)</f>
        <v>0</v>
      </c>
      <c r="BL166" s="17" t="s">
        <v>152</v>
      </c>
      <c r="BM166" s="158" t="s">
        <v>223</v>
      </c>
    </row>
    <row r="167" spans="1:65" s="13" customFormat="1" ht="11.25">
      <c r="B167" s="160"/>
      <c r="D167" s="161" t="s">
        <v>154</v>
      </c>
      <c r="E167" s="162" t="s">
        <v>1</v>
      </c>
      <c r="F167" s="163" t="s">
        <v>224</v>
      </c>
      <c r="H167" s="164">
        <v>16.23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154</v>
      </c>
      <c r="AU167" s="162" t="s">
        <v>21</v>
      </c>
      <c r="AV167" s="13" t="s">
        <v>21</v>
      </c>
      <c r="AW167" s="13" t="s">
        <v>40</v>
      </c>
      <c r="AX167" s="13" t="s">
        <v>93</v>
      </c>
      <c r="AY167" s="162" t="s">
        <v>146</v>
      </c>
    </row>
    <row r="168" spans="1:65" s="2" customFormat="1" ht="14.45" customHeight="1">
      <c r="A168" s="33"/>
      <c r="B168" s="145"/>
      <c r="C168" s="181" t="s">
        <v>225</v>
      </c>
      <c r="D168" s="181" t="s">
        <v>189</v>
      </c>
      <c r="E168" s="182" t="s">
        <v>226</v>
      </c>
      <c r="F168" s="183" t="s">
        <v>227</v>
      </c>
      <c r="G168" s="184" t="s">
        <v>165</v>
      </c>
      <c r="H168" s="185">
        <v>17.042000000000002</v>
      </c>
      <c r="I168" s="186"/>
      <c r="J168" s="187">
        <f>ROUND(I168*H168,2)</f>
        <v>0</v>
      </c>
      <c r="K168" s="188"/>
      <c r="L168" s="189"/>
      <c r="M168" s="190" t="s">
        <v>1</v>
      </c>
      <c r="N168" s="191" t="s">
        <v>50</v>
      </c>
      <c r="O168" s="59"/>
      <c r="P168" s="156">
        <f>O168*H168</f>
        <v>0</v>
      </c>
      <c r="Q168" s="156">
        <v>8.5000000000000006E-2</v>
      </c>
      <c r="R168" s="156">
        <f>Q168*H168</f>
        <v>1.4485700000000001</v>
      </c>
      <c r="S168" s="156">
        <v>0</v>
      </c>
      <c r="T168" s="15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192</v>
      </c>
      <c r="AT168" s="158" t="s">
        <v>189</v>
      </c>
      <c r="AU168" s="158" t="s">
        <v>21</v>
      </c>
      <c r="AY168" s="17" t="s">
        <v>146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7" t="s">
        <v>93</v>
      </c>
      <c r="BK168" s="159">
        <f>ROUND(I168*H168,2)</f>
        <v>0</v>
      </c>
      <c r="BL168" s="17" t="s">
        <v>152</v>
      </c>
      <c r="BM168" s="158" t="s">
        <v>228</v>
      </c>
    </row>
    <row r="169" spans="1:65" s="13" customFormat="1" ht="11.25">
      <c r="B169" s="160"/>
      <c r="D169" s="161" t="s">
        <v>154</v>
      </c>
      <c r="E169" s="162" t="s">
        <v>1</v>
      </c>
      <c r="F169" s="163" t="s">
        <v>229</v>
      </c>
      <c r="H169" s="164">
        <v>3.5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154</v>
      </c>
      <c r="AU169" s="162" t="s">
        <v>21</v>
      </c>
      <c r="AV169" s="13" t="s">
        <v>21</v>
      </c>
      <c r="AW169" s="13" t="s">
        <v>40</v>
      </c>
      <c r="AX169" s="13" t="s">
        <v>85</v>
      </c>
      <c r="AY169" s="162" t="s">
        <v>146</v>
      </c>
    </row>
    <row r="170" spans="1:65" s="13" customFormat="1" ht="11.25">
      <c r="B170" s="160"/>
      <c r="D170" s="161" t="s">
        <v>154</v>
      </c>
      <c r="E170" s="162" t="s">
        <v>1</v>
      </c>
      <c r="F170" s="163" t="s">
        <v>230</v>
      </c>
      <c r="H170" s="164">
        <v>12.73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154</v>
      </c>
      <c r="AU170" s="162" t="s">
        <v>21</v>
      </c>
      <c r="AV170" s="13" t="s">
        <v>21</v>
      </c>
      <c r="AW170" s="13" t="s">
        <v>40</v>
      </c>
      <c r="AX170" s="13" t="s">
        <v>85</v>
      </c>
      <c r="AY170" s="162" t="s">
        <v>146</v>
      </c>
    </row>
    <row r="171" spans="1:65" s="14" customFormat="1" ht="11.25">
      <c r="B171" s="169"/>
      <c r="D171" s="161" t="s">
        <v>154</v>
      </c>
      <c r="E171" s="170" t="s">
        <v>1</v>
      </c>
      <c r="F171" s="171" t="s">
        <v>161</v>
      </c>
      <c r="H171" s="172">
        <v>16.23</v>
      </c>
      <c r="I171" s="173"/>
      <c r="L171" s="169"/>
      <c r="M171" s="174"/>
      <c r="N171" s="175"/>
      <c r="O171" s="175"/>
      <c r="P171" s="175"/>
      <c r="Q171" s="175"/>
      <c r="R171" s="175"/>
      <c r="S171" s="175"/>
      <c r="T171" s="176"/>
      <c r="AT171" s="170" t="s">
        <v>154</v>
      </c>
      <c r="AU171" s="170" t="s">
        <v>21</v>
      </c>
      <c r="AV171" s="14" t="s">
        <v>152</v>
      </c>
      <c r="AW171" s="14" t="s">
        <v>40</v>
      </c>
      <c r="AX171" s="14" t="s">
        <v>93</v>
      </c>
      <c r="AY171" s="170" t="s">
        <v>146</v>
      </c>
    </row>
    <row r="172" spans="1:65" s="13" customFormat="1" ht="11.25">
      <c r="B172" s="160"/>
      <c r="D172" s="161" t="s">
        <v>154</v>
      </c>
      <c r="F172" s="163" t="s">
        <v>231</v>
      </c>
      <c r="H172" s="164">
        <v>17.042000000000002</v>
      </c>
      <c r="I172" s="165"/>
      <c r="L172" s="160"/>
      <c r="M172" s="166"/>
      <c r="N172" s="167"/>
      <c r="O172" s="167"/>
      <c r="P172" s="167"/>
      <c r="Q172" s="167"/>
      <c r="R172" s="167"/>
      <c r="S172" s="167"/>
      <c r="T172" s="168"/>
      <c r="AT172" s="162" t="s">
        <v>154</v>
      </c>
      <c r="AU172" s="162" t="s">
        <v>21</v>
      </c>
      <c r="AV172" s="13" t="s">
        <v>21</v>
      </c>
      <c r="AW172" s="13" t="s">
        <v>3</v>
      </c>
      <c r="AX172" s="13" t="s">
        <v>93</v>
      </c>
      <c r="AY172" s="162" t="s">
        <v>146</v>
      </c>
    </row>
    <row r="173" spans="1:65" s="2" customFormat="1" ht="24.2" customHeight="1">
      <c r="A173" s="33"/>
      <c r="B173" s="145"/>
      <c r="C173" s="146" t="s">
        <v>232</v>
      </c>
      <c r="D173" s="146" t="s">
        <v>148</v>
      </c>
      <c r="E173" s="147" t="s">
        <v>233</v>
      </c>
      <c r="F173" s="148" t="s">
        <v>234</v>
      </c>
      <c r="G173" s="149" t="s">
        <v>165</v>
      </c>
      <c r="H173" s="150">
        <v>64.010000000000005</v>
      </c>
      <c r="I173" s="151"/>
      <c r="J173" s="152">
        <f>ROUND(I173*H173,2)</f>
        <v>0</v>
      </c>
      <c r="K173" s="153"/>
      <c r="L173" s="34"/>
      <c r="M173" s="154" t="s">
        <v>1</v>
      </c>
      <c r="N173" s="155" t="s">
        <v>50</v>
      </c>
      <c r="O173" s="59"/>
      <c r="P173" s="156">
        <f>O173*H173</f>
        <v>0</v>
      </c>
      <c r="Q173" s="156">
        <v>0.14066999999999999</v>
      </c>
      <c r="R173" s="156">
        <f>Q173*H173</f>
        <v>9.0042866999999998</v>
      </c>
      <c r="S173" s="156">
        <v>0</v>
      </c>
      <c r="T173" s="15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8" t="s">
        <v>152</v>
      </c>
      <c r="AT173" s="158" t="s">
        <v>148</v>
      </c>
      <c r="AU173" s="158" t="s">
        <v>21</v>
      </c>
      <c r="AY173" s="17" t="s">
        <v>146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7" t="s">
        <v>93</v>
      </c>
      <c r="BK173" s="159">
        <f>ROUND(I173*H173,2)</f>
        <v>0</v>
      </c>
      <c r="BL173" s="17" t="s">
        <v>152</v>
      </c>
      <c r="BM173" s="158" t="s">
        <v>235</v>
      </c>
    </row>
    <row r="174" spans="1:65" s="13" customFormat="1" ht="11.25">
      <c r="B174" s="160"/>
      <c r="D174" s="161" t="s">
        <v>154</v>
      </c>
      <c r="E174" s="162" t="s">
        <v>1</v>
      </c>
      <c r="F174" s="163" t="s">
        <v>236</v>
      </c>
      <c r="H174" s="164">
        <v>64.010000000000005</v>
      </c>
      <c r="I174" s="165"/>
      <c r="L174" s="160"/>
      <c r="M174" s="166"/>
      <c r="N174" s="167"/>
      <c r="O174" s="167"/>
      <c r="P174" s="167"/>
      <c r="Q174" s="167"/>
      <c r="R174" s="167"/>
      <c r="S174" s="167"/>
      <c r="T174" s="168"/>
      <c r="AT174" s="162" t="s">
        <v>154</v>
      </c>
      <c r="AU174" s="162" t="s">
        <v>21</v>
      </c>
      <c r="AV174" s="13" t="s">
        <v>21</v>
      </c>
      <c r="AW174" s="13" t="s">
        <v>40</v>
      </c>
      <c r="AX174" s="13" t="s">
        <v>93</v>
      </c>
      <c r="AY174" s="162" t="s">
        <v>146</v>
      </c>
    </row>
    <row r="175" spans="1:65" s="2" customFormat="1" ht="14.45" customHeight="1">
      <c r="A175" s="33"/>
      <c r="B175" s="145"/>
      <c r="C175" s="181" t="s">
        <v>8</v>
      </c>
      <c r="D175" s="181" t="s">
        <v>189</v>
      </c>
      <c r="E175" s="182" t="s">
        <v>237</v>
      </c>
      <c r="F175" s="183" t="s">
        <v>238</v>
      </c>
      <c r="G175" s="184" t="s">
        <v>165</v>
      </c>
      <c r="H175" s="185">
        <v>34.01</v>
      </c>
      <c r="I175" s="186"/>
      <c r="J175" s="187">
        <f>ROUND(I175*H175,2)</f>
        <v>0</v>
      </c>
      <c r="K175" s="188"/>
      <c r="L175" s="189"/>
      <c r="M175" s="190" t="s">
        <v>1</v>
      </c>
      <c r="N175" s="191" t="s">
        <v>50</v>
      </c>
      <c r="O175" s="59"/>
      <c r="P175" s="156">
        <f>O175*H175</f>
        <v>0</v>
      </c>
      <c r="Q175" s="156">
        <v>0.125</v>
      </c>
      <c r="R175" s="156">
        <f>Q175*H175</f>
        <v>4.2512499999999998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192</v>
      </c>
      <c r="AT175" s="158" t="s">
        <v>189</v>
      </c>
      <c r="AU175" s="158" t="s">
        <v>21</v>
      </c>
      <c r="AY175" s="17" t="s">
        <v>146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7" t="s">
        <v>93</v>
      </c>
      <c r="BK175" s="159">
        <f>ROUND(I175*H175,2)</f>
        <v>0</v>
      </c>
      <c r="BL175" s="17" t="s">
        <v>152</v>
      </c>
      <c r="BM175" s="158" t="s">
        <v>239</v>
      </c>
    </row>
    <row r="176" spans="1:65" s="13" customFormat="1" ht="11.25">
      <c r="B176" s="160"/>
      <c r="D176" s="161" t="s">
        <v>154</v>
      </c>
      <c r="E176" s="162" t="s">
        <v>1</v>
      </c>
      <c r="F176" s="163" t="s">
        <v>240</v>
      </c>
      <c r="H176" s="164">
        <v>24.25</v>
      </c>
      <c r="I176" s="165"/>
      <c r="L176" s="160"/>
      <c r="M176" s="166"/>
      <c r="N176" s="167"/>
      <c r="O176" s="167"/>
      <c r="P176" s="167"/>
      <c r="Q176" s="167"/>
      <c r="R176" s="167"/>
      <c r="S176" s="167"/>
      <c r="T176" s="168"/>
      <c r="AT176" s="162" t="s">
        <v>154</v>
      </c>
      <c r="AU176" s="162" t="s">
        <v>21</v>
      </c>
      <c r="AV176" s="13" t="s">
        <v>21</v>
      </c>
      <c r="AW176" s="13" t="s">
        <v>40</v>
      </c>
      <c r="AX176" s="13" t="s">
        <v>85</v>
      </c>
      <c r="AY176" s="162" t="s">
        <v>146</v>
      </c>
    </row>
    <row r="177" spans="1:65" s="13" customFormat="1" ht="11.25">
      <c r="B177" s="160"/>
      <c r="D177" s="161" t="s">
        <v>154</v>
      </c>
      <c r="E177" s="162" t="s">
        <v>1</v>
      </c>
      <c r="F177" s="163" t="s">
        <v>241</v>
      </c>
      <c r="H177" s="164">
        <v>8.14</v>
      </c>
      <c r="I177" s="165"/>
      <c r="L177" s="160"/>
      <c r="M177" s="166"/>
      <c r="N177" s="167"/>
      <c r="O177" s="167"/>
      <c r="P177" s="167"/>
      <c r="Q177" s="167"/>
      <c r="R177" s="167"/>
      <c r="S177" s="167"/>
      <c r="T177" s="168"/>
      <c r="AT177" s="162" t="s">
        <v>154</v>
      </c>
      <c r="AU177" s="162" t="s">
        <v>21</v>
      </c>
      <c r="AV177" s="13" t="s">
        <v>21</v>
      </c>
      <c r="AW177" s="13" t="s">
        <v>40</v>
      </c>
      <c r="AX177" s="13" t="s">
        <v>85</v>
      </c>
      <c r="AY177" s="162" t="s">
        <v>146</v>
      </c>
    </row>
    <row r="178" spans="1:65" s="14" customFormat="1" ht="11.25">
      <c r="B178" s="169"/>
      <c r="D178" s="161" t="s">
        <v>154</v>
      </c>
      <c r="E178" s="170" t="s">
        <v>1</v>
      </c>
      <c r="F178" s="171" t="s">
        <v>161</v>
      </c>
      <c r="H178" s="172">
        <v>32.39</v>
      </c>
      <c r="I178" s="173"/>
      <c r="L178" s="169"/>
      <c r="M178" s="174"/>
      <c r="N178" s="175"/>
      <c r="O178" s="175"/>
      <c r="P178" s="175"/>
      <c r="Q178" s="175"/>
      <c r="R178" s="175"/>
      <c r="S178" s="175"/>
      <c r="T178" s="176"/>
      <c r="AT178" s="170" t="s">
        <v>154</v>
      </c>
      <c r="AU178" s="170" t="s">
        <v>21</v>
      </c>
      <c r="AV178" s="14" t="s">
        <v>152</v>
      </c>
      <c r="AW178" s="14" t="s">
        <v>40</v>
      </c>
      <c r="AX178" s="14" t="s">
        <v>93</v>
      </c>
      <c r="AY178" s="170" t="s">
        <v>146</v>
      </c>
    </row>
    <row r="179" spans="1:65" s="13" customFormat="1" ht="11.25">
      <c r="B179" s="160"/>
      <c r="D179" s="161" t="s">
        <v>154</v>
      </c>
      <c r="F179" s="163" t="s">
        <v>242</v>
      </c>
      <c r="H179" s="164">
        <v>34.01</v>
      </c>
      <c r="I179" s="165"/>
      <c r="L179" s="160"/>
      <c r="M179" s="166"/>
      <c r="N179" s="167"/>
      <c r="O179" s="167"/>
      <c r="P179" s="167"/>
      <c r="Q179" s="167"/>
      <c r="R179" s="167"/>
      <c r="S179" s="167"/>
      <c r="T179" s="168"/>
      <c r="AT179" s="162" t="s">
        <v>154</v>
      </c>
      <c r="AU179" s="162" t="s">
        <v>21</v>
      </c>
      <c r="AV179" s="13" t="s">
        <v>21</v>
      </c>
      <c r="AW179" s="13" t="s">
        <v>3</v>
      </c>
      <c r="AX179" s="13" t="s">
        <v>93</v>
      </c>
      <c r="AY179" s="162" t="s">
        <v>146</v>
      </c>
    </row>
    <row r="180" spans="1:65" s="2" customFormat="1" ht="14.45" customHeight="1">
      <c r="A180" s="33"/>
      <c r="B180" s="145"/>
      <c r="C180" s="181" t="s">
        <v>243</v>
      </c>
      <c r="D180" s="181" t="s">
        <v>189</v>
      </c>
      <c r="E180" s="182" t="s">
        <v>244</v>
      </c>
      <c r="F180" s="183" t="s">
        <v>245</v>
      </c>
      <c r="G180" s="184" t="s">
        <v>165</v>
      </c>
      <c r="H180" s="185">
        <v>8.5259999999999998</v>
      </c>
      <c r="I180" s="186"/>
      <c r="J180" s="187">
        <f>ROUND(I180*H180,2)</f>
        <v>0</v>
      </c>
      <c r="K180" s="188"/>
      <c r="L180" s="189"/>
      <c r="M180" s="190" t="s">
        <v>1</v>
      </c>
      <c r="N180" s="191" t="s">
        <v>50</v>
      </c>
      <c r="O180" s="59"/>
      <c r="P180" s="156">
        <f>O180*H180</f>
        <v>0</v>
      </c>
      <c r="Q180" s="156">
        <v>0.104</v>
      </c>
      <c r="R180" s="156">
        <f>Q180*H180</f>
        <v>0.88670399999999994</v>
      </c>
      <c r="S180" s="156">
        <v>0</v>
      </c>
      <c r="T180" s="15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192</v>
      </c>
      <c r="AT180" s="158" t="s">
        <v>189</v>
      </c>
      <c r="AU180" s="158" t="s">
        <v>21</v>
      </c>
      <c r="AY180" s="17" t="s">
        <v>146</v>
      </c>
      <c r="BE180" s="159">
        <f>IF(N180="základní",J180,0)</f>
        <v>0</v>
      </c>
      <c r="BF180" s="159">
        <f>IF(N180="snížená",J180,0)</f>
        <v>0</v>
      </c>
      <c r="BG180" s="159">
        <f>IF(N180="zákl. přenesená",J180,0)</f>
        <v>0</v>
      </c>
      <c r="BH180" s="159">
        <f>IF(N180="sníž. přenesená",J180,0)</f>
        <v>0</v>
      </c>
      <c r="BI180" s="159">
        <f>IF(N180="nulová",J180,0)</f>
        <v>0</v>
      </c>
      <c r="BJ180" s="17" t="s">
        <v>93</v>
      </c>
      <c r="BK180" s="159">
        <f>ROUND(I180*H180,2)</f>
        <v>0</v>
      </c>
      <c r="BL180" s="17" t="s">
        <v>152</v>
      </c>
      <c r="BM180" s="158" t="s">
        <v>246</v>
      </c>
    </row>
    <row r="181" spans="1:65" s="13" customFormat="1" ht="11.25">
      <c r="B181" s="160"/>
      <c r="D181" s="161" t="s">
        <v>154</v>
      </c>
      <c r="E181" s="162" t="s">
        <v>1</v>
      </c>
      <c r="F181" s="163" t="s">
        <v>247</v>
      </c>
      <c r="H181" s="164">
        <v>4.0599999999999996</v>
      </c>
      <c r="I181" s="165"/>
      <c r="L181" s="160"/>
      <c r="M181" s="166"/>
      <c r="N181" s="167"/>
      <c r="O181" s="167"/>
      <c r="P181" s="167"/>
      <c r="Q181" s="167"/>
      <c r="R181" s="167"/>
      <c r="S181" s="167"/>
      <c r="T181" s="168"/>
      <c r="AT181" s="162" t="s">
        <v>154</v>
      </c>
      <c r="AU181" s="162" t="s">
        <v>21</v>
      </c>
      <c r="AV181" s="13" t="s">
        <v>21</v>
      </c>
      <c r="AW181" s="13" t="s">
        <v>40</v>
      </c>
      <c r="AX181" s="13" t="s">
        <v>85</v>
      </c>
      <c r="AY181" s="162" t="s">
        <v>146</v>
      </c>
    </row>
    <row r="182" spans="1:65" s="13" customFormat="1" ht="11.25">
      <c r="B182" s="160"/>
      <c r="D182" s="161" t="s">
        <v>154</v>
      </c>
      <c r="E182" s="162" t="s">
        <v>1</v>
      </c>
      <c r="F182" s="163" t="s">
        <v>248</v>
      </c>
      <c r="H182" s="164">
        <v>4.0599999999999996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154</v>
      </c>
      <c r="AU182" s="162" t="s">
        <v>21</v>
      </c>
      <c r="AV182" s="13" t="s">
        <v>21</v>
      </c>
      <c r="AW182" s="13" t="s">
        <v>40</v>
      </c>
      <c r="AX182" s="13" t="s">
        <v>85</v>
      </c>
      <c r="AY182" s="162" t="s">
        <v>146</v>
      </c>
    </row>
    <row r="183" spans="1:65" s="14" customFormat="1" ht="11.25">
      <c r="B183" s="169"/>
      <c r="D183" s="161" t="s">
        <v>154</v>
      </c>
      <c r="E183" s="170" t="s">
        <v>1</v>
      </c>
      <c r="F183" s="171" t="s">
        <v>161</v>
      </c>
      <c r="H183" s="172">
        <v>8.1199999999999992</v>
      </c>
      <c r="I183" s="173"/>
      <c r="L183" s="169"/>
      <c r="M183" s="174"/>
      <c r="N183" s="175"/>
      <c r="O183" s="175"/>
      <c r="P183" s="175"/>
      <c r="Q183" s="175"/>
      <c r="R183" s="175"/>
      <c r="S183" s="175"/>
      <c r="T183" s="176"/>
      <c r="AT183" s="170" t="s">
        <v>154</v>
      </c>
      <c r="AU183" s="170" t="s">
        <v>21</v>
      </c>
      <c r="AV183" s="14" t="s">
        <v>152</v>
      </c>
      <c r="AW183" s="14" t="s">
        <v>40</v>
      </c>
      <c r="AX183" s="14" t="s">
        <v>93</v>
      </c>
      <c r="AY183" s="170" t="s">
        <v>146</v>
      </c>
    </row>
    <row r="184" spans="1:65" s="13" customFormat="1" ht="11.25">
      <c r="B184" s="160"/>
      <c r="D184" s="161" t="s">
        <v>154</v>
      </c>
      <c r="F184" s="163" t="s">
        <v>249</v>
      </c>
      <c r="H184" s="164">
        <v>8.5259999999999998</v>
      </c>
      <c r="I184" s="165"/>
      <c r="L184" s="160"/>
      <c r="M184" s="166"/>
      <c r="N184" s="167"/>
      <c r="O184" s="167"/>
      <c r="P184" s="167"/>
      <c r="Q184" s="167"/>
      <c r="R184" s="167"/>
      <c r="S184" s="167"/>
      <c r="T184" s="168"/>
      <c r="AT184" s="162" t="s">
        <v>154</v>
      </c>
      <c r="AU184" s="162" t="s">
        <v>21</v>
      </c>
      <c r="AV184" s="13" t="s">
        <v>21</v>
      </c>
      <c r="AW184" s="13" t="s">
        <v>3</v>
      </c>
      <c r="AX184" s="13" t="s">
        <v>93</v>
      </c>
      <c r="AY184" s="162" t="s">
        <v>146</v>
      </c>
    </row>
    <row r="185" spans="1:65" s="2" customFormat="1" ht="14.45" customHeight="1">
      <c r="A185" s="33"/>
      <c r="B185" s="145"/>
      <c r="C185" s="181" t="s">
        <v>250</v>
      </c>
      <c r="D185" s="181" t="s">
        <v>189</v>
      </c>
      <c r="E185" s="182" t="s">
        <v>251</v>
      </c>
      <c r="F185" s="183" t="s">
        <v>252</v>
      </c>
      <c r="G185" s="184" t="s">
        <v>165</v>
      </c>
      <c r="H185" s="185">
        <v>10.5</v>
      </c>
      <c r="I185" s="186"/>
      <c r="J185" s="187">
        <f>ROUND(I185*H185,2)</f>
        <v>0</v>
      </c>
      <c r="K185" s="188"/>
      <c r="L185" s="189"/>
      <c r="M185" s="190" t="s">
        <v>1</v>
      </c>
      <c r="N185" s="191" t="s">
        <v>50</v>
      </c>
      <c r="O185" s="59"/>
      <c r="P185" s="156">
        <f>O185*H185</f>
        <v>0</v>
      </c>
      <c r="Q185" s="156">
        <v>0.104</v>
      </c>
      <c r="R185" s="156">
        <f>Q185*H185</f>
        <v>1.0919999999999999</v>
      </c>
      <c r="S185" s="156">
        <v>0</v>
      </c>
      <c r="T185" s="15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192</v>
      </c>
      <c r="AT185" s="158" t="s">
        <v>189</v>
      </c>
      <c r="AU185" s="158" t="s">
        <v>21</v>
      </c>
      <c r="AY185" s="17" t="s">
        <v>146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17" t="s">
        <v>93</v>
      </c>
      <c r="BK185" s="159">
        <f>ROUND(I185*H185,2)</f>
        <v>0</v>
      </c>
      <c r="BL185" s="17" t="s">
        <v>152</v>
      </c>
      <c r="BM185" s="158" t="s">
        <v>253</v>
      </c>
    </row>
    <row r="186" spans="1:65" s="13" customFormat="1" ht="11.25">
      <c r="B186" s="160"/>
      <c r="D186" s="161" t="s">
        <v>154</v>
      </c>
      <c r="E186" s="162" t="s">
        <v>1</v>
      </c>
      <c r="F186" s="163" t="s">
        <v>254</v>
      </c>
      <c r="H186" s="164">
        <v>4</v>
      </c>
      <c r="I186" s="165"/>
      <c r="L186" s="160"/>
      <c r="M186" s="166"/>
      <c r="N186" s="167"/>
      <c r="O186" s="167"/>
      <c r="P186" s="167"/>
      <c r="Q186" s="167"/>
      <c r="R186" s="167"/>
      <c r="S186" s="167"/>
      <c r="T186" s="168"/>
      <c r="AT186" s="162" t="s">
        <v>154</v>
      </c>
      <c r="AU186" s="162" t="s">
        <v>21</v>
      </c>
      <c r="AV186" s="13" t="s">
        <v>21</v>
      </c>
      <c r="AW186" s="13" t="s">
        <v>40</v>
      </c>
      <c r="AX186" s="13" t="s">
        <v>85</v>
      </c>
      <c r="AY186" s="162" t="s">
        <v>146</v>
      </c>
    </row>
    <row r="187" spans="1:65" s="13" customFormat="1" ht="11.25">
      <c r="B187" s="160"/>
      <c r="D187" s="161" t="s">
        <v>154</v>
      </c>
      <c r="E187" s="162" t="s">
        <v>1</v>
      </c>
      <c r="F187" s="163" t="s">
        <v>255</v>
      </c>
      <c r="H187" s="164">
        <v>6</v>
      </c>
      <c r="I187" s="165"/>
      <c r="L187" s="160"/>
      <c r="M187" s="166"/>
      <c r="N187" s="167"/>
      <c r="O187" s="167"/>
      <c r="P187" s="167"/>
      <c r="Q187" s="167"/>
      <c r="R187" s="167"/>
      <c r="S187" s="167"/>
      <c r="T187" s="168"/>
      <c r="AT187" s="162" t="s">
        <v>154</v>
      </c>
      <c r="AU187" s="162" t="s">
        <v>21</v>
      </c>
      <c r="AV187" s="13" t="s">
        <v>21</v>
      </c>
      <c r="AW187" s="13" t="s">
        <v>40</v>
      </c>
      <c r="AX187" s="13" t="s">
        <v>85</v>
      </c>
      <c r="AY187" s="162" t="s">
        <v>146</v>
      </c>
    </row>
    <row r="188" spans="1:65" s="14" customFormat="1" ht="11.25">
      <c r="B188" s="169"/>
      <c r="D188" s="161" t="s">
        <v>154</v>
      </c>
      <c r="E188" s="170" t="s">
        <v>1</v>
      </c>
      <c r="F188" s="171" t="s">
        <v>161</v>
      </c>
      <c r="H188" s="172">
        <v>10</v>
      </c>
      <c r="I188" s="173"/>
      <c r="L188" s="169"/>
      <c r="M188" s="174"/>
      <c r="N188" s="175"/>
      <c r="O188" s="175"/>
      <c r="P188" s="175"/>
      <c r="Q188" s="175"/>
      <c r="R188" s="175"/>
      <c r="S188" s="175"/>
      <c r="T188" s="176"/>
      <c r="AT188" s="170" t="s">
        <v>154</v>
      </c>
      <c r="AU188" s="170" t="s">
        <v>21</v>
      </c>
      <c r="AV188" s="14" t="s">
        <v>152</v>
      </c>
      <c r="AW188" s="14" t="s">
        <v>40</v>
      </c>
      <c r="AX188" s="14" t="s">
        <v>93</v>
      </c>
      <c r="AY188" s="170" t="s">
        <v>146</v>
      </c>
    </row>
    <row r="189" spans="1:65" s="13" customFormat="1" ht="11.25">
      <c r="B189" s="160"/>
      <c r="D189" s="161" t="s">
        <v>154</v>
      </c>
      <c r="F189" s="163" t="s">
        <v>256</v>
      </c>
      <c r="H189" s="164">
        <v>10.5</v>
      </c>
      <c r="I189" s="165"/>
      <c r="L189" s="160"/>
      <c r="M189" s="166"/>
      <c r="N189" s="167"/>
      <c r="O189" s="167"/>
      <c r="P189" s="167"/>
      <c r="Q189" s="167"/>
      <c r="R189" s="167"/>
      <c r="S189" s="167"/>
      <c r="T189" s="168"/>
      <c r="AT189" s="162" t="s">
        <v>154</v>
      </c>
      <c r="AU189" s="162" t="s">
        <v>21</v>
      </c>
      <c r="AV189" s="13" t="s">
        <v>21</v>
      </c>
      <c r="AW189" s="13" t="s">
        <v>3</v>
      </c>
      <c r="AX189" s="13" t="s">
        <v>93</v>
      </c>
      <c r="AY189" s="162" t="s">
        <v>146</v>
      </c>
    </row>
    <row r="190" spans="1:65" s="2" customFormat="1" ht="24.2" customHeight="1">
      <c r="A190" s="33"/>
      <c r="B190" s="145"/>
      <c r="C190" s="181" t="s">
        <v>257</v>
      </c>
      <c r="D190" s="181" t="s">
        <v>189</v>
      </c>
      <c r="E190" s="182" t="s">
        <v>258</v>
      </c>
      <c r="F190" s="183" t="s">
        <v>259</v>
      </c>
      <c r="G190" s="184" t="s">
        <v>165</v>
      </c>
      <c r="H190" s="185">
        <v>3.6539999999999999</v>
      </c>
      <c r="I190" s="186"/>
      <c r="J190" s="187">
        <f>ROUND(I190*H190,2)</f>
        <v>0</v>
      </c>
      <c r="K190" s="188"/>
      <c r="L190" s="189"/>
      <c r="M190" s="190" t="s">
        <v>1</v>
      </c>
      <c r="N190" s="191" t="s">
        <v>50</v>
      </c>
      <c r="O190" s="59"/>
      <c r="P190" s="156">
        <f>O190*H190</f>
        <v>0</v>
      </c>
      <c r="Q190" s="156">
        <v>0.125</v>
      </c>
      <c r="R190" s="156">
        <f>Q190*H190</f>
        <v>0.45674999999999999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192</v>
      </c>
      <c r="AT190" s="158" t="s">
        <v>189</v>
      </c>
      <c r="AU190" s="158" t="s">
        <v>21</v>
      </c>
      <c r="AY190" s="17" t="s">
        <v>146</v>
      </c>
      <c r="BE190" s="159">
        <f>IF(N190="základní",J190,0)</f>
        <v>0</v>
      </c>
      <c r="BF190" s="159">
        <f>IF(N190="snížená",J190,0)</f>
        <v>0</v>
      </c>
      <c r="BG190" s="159">
        <f>IF(N190="zákl. přenesená",J190,0)</f>
        <v>0</v>
      </c>
      <c r="BH190" s="159">
        <f>IF(N190="sníž. přenesená",J190,0)</f>
        <v>0</v>
      </c>
      <c r="BI190" s="159">
        <f>IF(N190="nulová",J190,0)</f>
        <v>0</v>
      </c>
      <c r="BJ190" s="17" t="s">
        <v>93</v>
      </c>
      <c r="BK190" s="159">
        <f>ROUND(I190*H190,2)</f>
        <v>0</v>
      </c>
      <c r="BL190" s="17" t="s">
        <v>152</v>
      </c>
      <c r="BM190" s="158" t="s">
        <v>260</v>
      </c>
    </row>
    <row r="191" spans="1:65" s="13" customFormat="1" ht="11.25">
      <c r="B191" s="160"/>
      <c r="D191" s="161" t="s">
        <v>154</v>
      </c>
      <c r="E191" s="162" t="s">
        <v>1</v>
      </c>
      <c r="F191" s="163" t="s">
        <v>261</v>
      </c>
      <c r="H191" s="164">
        <v>1.07</v>
      </c>
      <c r="I191" s="165"/>
      <c r="L191" s="160"/>
      <c r="M191" s="166"/>
      <c r="N191" s="167"/>
      <c r="O191" s="167"/>
      <c r="P191" s="167"/>
      <c r="Q191" s="167"/>
      <c r="R191" s="167"/>
      <c r="S191" s="167"/>
      <c r="T191" s="168"/>
      <c r="AT191" s="162" t="s">
        <v>154</v>
      </c>
      <c r="AU191" s="162" t="s">
        <v>21</v>
      </c>
      <c r="AV191" s="13" t="s">
        <v>21</v>
      </c>
      <c r="AW191" s="13" t="s">
        <v>40</v>
      </c>
      <c r="AX191" s="13" t="s">
        <v>85</v>
      </c>
      <c r="AY191" s="162" t="s">
        <v>146</v>
      </c>
    </row>
    <row r="192" spans="1:65" s="13" customFormat="1" ht="11.25">
      <c r="B192" s="160"/>
      <c r="D192" s="161" t="s">
        <v>154</v>
      </c>
      <c r="E192" s="162" t="s">
        <v>1</v>
      </c>
      <c r="F192" s="163" t="s">
        <v>262</v>
      </c>
      <c r="H192" s="164">
        <v>2.41</v>
      </c>
      <c r="I192" s="165"/>
      <c r="L192" s="160"/>
      <c r="M192" s="166"/>
      <c r="N192" s="167"/>
      <c r="O192" s="167"/>
      <c r="P192" s="167"/>
      <c r="Q192" s="167"/>
      <c r="R192" s="167"/>
      <c r="S192" s="167"/>
      <c r="T192" s="168"/>
      <c r="AT192" s="162" t="s">
        <v>154</v>
      </c>
      <c r="AU192" s="162" t="s">
        <v>21</v>
      </c>
      <c r="AV192" s="13" t="s">
        <v>21</v>
      </c>
      <c r="AW192" s="13" t="s">
        <v>40</v>
      </c>
      <c r="AX192" s="13" t="s">
        <v>85</v>
      </c>
      <c r="AY192" s="162" t="s">
        <v>146</v>
      </c>
    </row>
    <row r="193" spans="1:65" s="14" customFormat="1" ht="11.25">
      <c r="B193" s="169"/>
      <c r="D193" s="161" t="s">
        <v>154</v>
      </c>
      <c r="E193" s="170" t="s">
        <v>1</v>
      </c>
      <c r="F193" s="171" t="s">
        <v>161</v>
      </c>
      <c r="H193" s="172">
        <v>3.48</v>
      </c>
      <c r="I193" s="173"/>
      <c r="L193" s="169"/>
      <c r="M193" s="174"/>
      <c r="N193" s="175"/>
      <c r="O193" s="175"/>
      <c r="P193" s="175"/>
      <c r="Q193" s="175"/>
      <c r="R193" s="175"/>
      <c r="S193" s="175"/>
      <c r="T193" s="176"/>
      <c r="AT193" s="170" t="s">
        <v>154</v>
      </c>
      <c r="AU193" s="170" t="s">
        <v>21</v>
      </c>
      <c r="AV193" s="14" t="s">
        <v>152</v>
      </c>
      <c r="AW193" s="14" t="s">
        <v>40</v>
      </c>
      <c r="AX193" s="14" t="s">
        <v>93</v>
      </c>
      <c r="AY193" s="170" t="s">
        <v>146</v>
      </c>
    </row>
    <row r="194" spans="1:65" s="13" customFormat="1" ht="11.25">
      <c r="B194" s="160"/>
      <c r="D194" s="161" t="s">
        <v>154</v>
      </c>
      <c r="F194" s="163" t="s">
        <v>263</v>
      </c>
      <c r="H194" s="164">
        <v>3.6539999999999999</v>
      </c>
      <c r="I194" s="165"/>
      <c r="L194" s="160"/>
      <c r="M194" s="166"/>
      <c r="N194" s="167"/>
      <c r="O194" s="167"/>
      <c r="P194" s="167"/>
      <c r="Q194" s="167"/>
      <c r="R194" s="167"/>
      <c r="S194" s="167"/>
      <c r="T194" s="168"/>
      <c r="AT194" s="162" t="s">
        <v>154</v>
      </c>
      <c r="AU194" s="162" t="s">
        <v>21</v>
      </c>
      <c r="AV194" s="13" t="s">
        <v>21</v>
      </c>
      <c r="AW194" s="13" t="s">
        <v>3</v>
      </c>
      <c r="AX194" s="13" t="s">
        <v>93</v>
      </c>
      <c r="AY194" s="162" t="s">
        <v>146</v>
      </c>
    </row>
    <row r="195" spans="1:65" s="2" customFormat="1" ht="24.2" customHeight="1">
      <c r="A195" s="33"/>
      <c r="B195" s="145"/>
      <c r="C195" s="181" t="s">
        <v>264</v>
      </c>
      <c r="D195" s="181" t="s">
        <v>189</v>
      </c>
      <c r="E195" s="182" t="s">
        <v>265</v>
      </c>
      <c r="F195" s="183" t="s">
        <v>266</v>
      </c>
      <c r="G195" s="184" t="s">
        <v>165</v>
      </c>
      <c r="H195" s="185">
        <v>10.521000000000001</v>
      </c>
      <c r="I195" s="186"/>
      <c r="J195" s="187">
        <f>ROUND(I195*H195,2)</f>
        <v>0</v>
      </c>
      <c r="K195" s="188"/>
      <c r="L195" s="189"/>
      <c r="M195" s="190" t="s">
        <v>1</v>
      </c>
      <c r="N195" s="191" t="s">
        <v>50</v>
      </c>
      <c r="O195" s="59"/>
      <c r="P195" s="156">
        <f>O195*H195</f>
        <v>0</v>
      </c>
      <c r="Q195" s="156">
        <v>0.125</v>
      </c>
      <c r="R195" s="156">
        <f>Q195*H195</f>
        <v>1.3151250000000001</v>
      </c>
      <c r="S195" s="156">
        <v>0</v>
      </c>
      <c r="T195" s="157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8" t="s">
        <v>192</v>
      </c>
      <c r="AT195" s="158" t="s">
        <v>189</v>
      </c>
      <c r="AU195" s="158" t="s">
        <v>21</v>
      </c>
      <c r="AY195" s="17" t="s">
        <v>146</v>
      </c>
      <c r="BE195" s="159">
        <f>IF(N195="základní",J195,0)</f>
        <v>0</v>
      </c>
      <c r="BF195" s="159">
        <f>IF(N195="snížená",J195,0)</f>
        <v>0</v>
      </c>
      <c r="BG195" s="159">
        <f>IF(N195="zákl. přenesená",J195,0)</f>
        <v>0</v>
      </c>
      <c r="BH195" s="159">
        <f>IF(N195="sníž. přenesená",J195,0)</f>
        <v>0</v>
      </c>
      <c r="BI195" s="159">
        <f>IF(N195="nulová",J195,0)</f>
        <v>0</v>
      </c>
      <c r="BJ195" s="17" t="s">
        <v>93</v>
      </c>
      <c r="BK195" s="159">
        <f>ROUND(I195*H195,2)</f>
        <v>0</v>
      </c>
      <c r="BL195" s="17" t="s">
        <v>152</v>
      </c>
      <c r="BM195" s="158" t="s">
        <v>267</v>
      </c>
    </row>
    <row r="196" spans="1:65" s="13" customFormat="1" ht="11.25">
      <c r="B196" s="160"/>
      <c r="D196" s="161" t="s">
        <v>154</v>
      </c>
      <c r="E196" s="162" t="s">
        <v>1</v>
      </c>
      <c r="F196" s="163" t="s">
        <v>268</v>
      </c>
      <c r="H196" s="164">
        <v>7.16</v>
      </c>
      <c r="I196" s="165"/>
      <c r="L196" s="160"/>
      <c r="M196" s="166"/>
      <c r="N196" s="167"/>
      <c r="O196" s="167"/>
      <c r="P196" s="167"/>
      <c r="Q196" s="167"/>
      <c r="R196" s="167"/>
      <c r="S196" s="167"/>
      <c r="T196" s="168"/>
      <c r="AT196" s="162" t="s">
        <v>154</v>
      </c>
      <c r="AU196" s="162" t="s">
        <v>21</v>
      </c>
      <c r="AV196" s="13" t="s">
        <v>21</v>
      </c>
      <c r="AW196" s="13" t="s">
        <v>40</v>
      </c>
      <c r="AX196" s="13" t="s">
        <v>85</v>
      </c>
      <c r="AY196" s="162" t="s">
        <v>146</v>
      </c>
    </row>
    <row r="197" spans="1:65" s="13" customFormat="1" ht="11.25">
      <c r="B197" s="160"/>
      <c r="D197" s="161" t="s">
        <v>154</v>
      </c>
      <c r="E197" s="162" t="s">
        <v>1</v>
      </c>
      <c r="F197" s="163" t="s">
        <v>269</v>
      </c>
      <c r="H197" s="164">
        <v>2.86</v>
      </c>
      <c r="I197" s="165"/>
      <c r="L197" s="160"/>
      <c r="M197" s="166"/>
      <c r="N197" s="167"/>
      <c r="O197" s="167"/>
      <c r="P197" s="167"/>
      <c r="Q197" s="167"/>
      <c r="R197" s="167"/>
      <c r="S197" s="167"/>
      <c r="T197" s="168"/>
      <c r="AT197" s="162" t="s">
        <v>154</v>
      </c>
      <c r="AU197" s="162" t="s">
        <v>21</v>
      </c>
      <c r="AV197" s="13" t="s">
        <v>21</v>
      </c>
      <c r="AW197" s="13" t="s">
        <v>40</v>
      </c>
      <c r="AX197" s="13" t="s">
        <v>85</v>
      </c>
      <c r="AY197" s="162" t="s">
        <v>146</v>
      </c>
    </row>
    <row r="198" spans="1:65" s="14" customFormat="1" ht="11.25">
      <c r="B198" s="169"/>
      <c r="D198" s="161" t="s">
        <v>154</v>
      </c>
      <c r="E198" s="170" t="s">
        <v>1</v>
      </c>
      <c r="F198" s="171" t="s">
        <v>161</v>
      </c>
      <c r="H198" s="172">
        <v>10.02</v>
      </c>
      <c r="I198" s="173"/>
      <c r="L198" s="169"/>
      <c r="M198" s="174"/>
      <c r="N198" s="175"/>
      <c r="O198" s="175"/>
      <c r="P198" s="175"/>
      <c r="Q198" s="175"/>
      <c r="R198" s="175"/>
      <c r="S198" s="175"/>
      <c r="T198" s="176"/>
      <c r="AT198" s="170" t="s">
        <v>154</v>
      </c>
      <c r="AU198" s="170" t="s">
        <v>21</v>
      </c>
      <c r="AV198" s="14" t="s">
        <v>152</v>
      </c>
      <c r="AW198" s="14" t="s">
        <v>40</v>
      </c>
      <c r="AX198" s="14" t="s">
        <v>93</v>
      </c>
      <c r="AY198" s="170" t="s">
        <v>146</v>
      </c>
    </row>
    <row r="199" spans="1:65" s="13" customFormat="1" ht="11.25">
      <c r="B199" s="160"/>
      <c r="D199" s="161" t="s">
        <v>154</v>
      </c>
      <c r="F199" s="163" t="s">
        <v>270</v>
      </c>
      <c r="H199" s="164">
        <v>10.521000000000001</v>
      </c>
      <c r="I199" s="165"/>
      <c r="L199" s="160"/>
      <c r="M199" s="166"/>
      <c r="N199" s="167"/>
      <c r="O199" s="167"/>
      <c r="P199" s="167"/>
      <c r="Q199" s="167"/>
      <c r="R199" s="167"/>
      <c r="S199" s="167"/>
      <c r="T199" s="168"/>
      <c r="AT199" s="162" t="s">
        <v>154</v>
      </c>
      <c r="AU199" s="162" t="s">
        <v>21</v>
      </c>
      <c r="AV199" s="13" t="s">
        <v>21</v>
      </c>
      <c r="AW199" s="13" t="s">
        <v>3</v>
      </c>
      <c r="AX199" s="13" t="s">
        <v>93</v>
      </c>
      <c r="AY199" s="162" t="s">
        <v>146</v>
      </c>
    </row>
    <row r="200" spans="1:65" s="2" customFormat="1" ht="37.9" customHeight="1">
      <c r="A200" s="33"/>
      <c r="B200" s="145"/>
      <c r="C200" s="146" t="s">
        <v>271</v>
      </c>
      <c r="D200" s="146" t="s">
        <v>148</v>
      </c>
      <c r="E200" s="147" t="s">
        <v>272</v>
      </c>
      <c r="F200" s="148" t="s">
        <v>273</v>
      </c>
      <c r="G200" s="149" t="s">
        <v>165</v>
      </c>
      <c r="H200" s="150">
        <v>55</v>
      </c>
      <c r="I200" s="151"/>
      <c r="J200" s="152">
        <f>ROUND(I200*H200,2)</f>
        <v>0</v>
      </c>
      <c r="K200" s="153"/>
      <c r="L200" s="34"/>
      <c r="M200" s="154" t="s">
        <v>1</v>
      </c>
      <c r="N200" s="155" t="s">
        <v>50</v>
      </c>
      <c r="O200" s="59"/>
      <c r="P200" s="156">
        <f>O200*H200</f>
        <v>0</v>
      </c>
      <c r="Q200" s="156">
        <v>1.0000000000000001E-5</v>
      </c>
      <c r="R200" s="156">
        <f>Q200*H200</f>
        <v>5.5000000000000003E-4</v>
      </c>
      <c r="S200" s="156">
        <v>0</v>
      </c>
      <c r="T200" s="15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8" t="s">
        <v>152</v>
      </c>
      <c r="AT200" s="158" t="s">
        <v>148</v>
      </c>
      <c r="AU200" s="158" t="s">
        <v>21</v>
      </c>
      <c r="AY200" s="17" t="s">
        <v>146</v>
      </c>
      <c r="BE200" s="159">
        <f>IF(N200="základní",J200,0)</f>
        <v>0</v>
      </c>
      <c r="BF200" s="159">
        <f>IF(N200="snížená",J200,0)</f>
        <v>0</v>
      </c>
      <c r="BG200" s="159">
        <f>IF(N200="zákl. přenesená",J200,0)</f>
        <v>0</v>
      </c>
      <c r="BH200" s="159">
        <f>IF(N200="sníž. přenesená",J200,0)</f>
        <v>0</v>
      </c>
      <c r="BI200" s="159">
        <f>IF(N200="nulová",J200,0)</f>
        <v>0</v>
      </c>
      <c r="BJ200" s="17" t="s">
        <v>93</v>
      </c>
      <c r="BK200" s="159">
        <f>ROUND(I200*H200,2)</f>
        <v>0</v>
      </c>
      <c r="BL200" s="17" t="s">
        <v>152</v>
      </c>
      <c r="BM200" s="158" t="s">
        <v>274</v>
      </c>
    </row>
    <row r="201" spans="1:65" s="13" customFormat="1" ht="11.25">
      <c r="B201" s="160"/>
      <c r="D201" s="161" t="s">
        <v>154</v>
      </c>
      <c r="E201" s="162" t="s">
        <v>1</v>
      </c>
      <c r="F201" s="163" t="s">
        <v>275</v>
      </c>
      <c r="H201" s="164">
        <v>55</v>
      </c>
      <c r="I201" s="165"/>
      <c r="L201" s="160"/>
      <c r="M201" s="166"/>
      <c r="N201" s="167"/>
      <c r="O201" s="167"/>
      <c r="P201" s="167"/>
      <c r="Q201" s="167"/>
      <c r="R201" s="167"/>
      <c r="S201" s="167"/>
      <c r="T201" s="168"/>
      <c r="AT201" s="162" t="s">
        <v>154</v>
      </c>
      <c r="AU201" s="162" t="s">
        <v>21</v>
      </c>
      <c r="AV201" s="13" t="s">
        <v>21</v>
      </c>
      <c r="AW201" s="13" t="s">
        <v>40</v>
      </c>
      <c r="AX201" s="13" t="s">
        <v>93</v>
      </c>
      <c r="AY201" s="162" t="s">
        <v>146</v>
      </c>
    </row>
    <row r="202" spans="1:65" s="2" customFormat="1" ht="49.15" customHeight="1">
      <c r="A202" s="33"/>
      <c r="B202" s="145"/>
      <c r="C202" s="146" t="s">
        <v>7</v>
      </c>
      <c r="D202" s="146" t="s">
        <v>148</v>
      </c>
      <c r="E202" s="147" t="s">
        <v>276</v>
      </c>
      <c r="F202" s="148" t="s">
        <v>277</v>
      </c>
      <c r="G202" s="149" t="s">
        <v>165</v>
      </c>
      <c r="H202" s="150">
        <v>55</v>
      </c>
      <c r="I202" s="151"/>
      <c r="J202" s="152">
        <f>ROUND(I202*H202,2)</f>
        <v>0</v>
      </c>
      <c r="K202" s="153"/>
      <c r="L202" s="34"/>
      <c r="M202" s="154" t="s">
        <v>1</v>
      </c>
      <c r="N202" s="155" t="s">
        <v>50</v>
      </c>
      <c r="O202" s="59"/>
      <c r="P202" s="156">
        <f>O202*H202</f>
        <v>0</v>
      </c>
      <c r="Q202" s="156">
        <v>3.4000000000000002E-4</v>
      </c>
      <c r="R202" s="156">
        <f>Q202*H202</f>
        <v>1.8700000000000001E-2</v>
      </c>
      <c r="S202" s="156">
        <v>0</v>
      </c>
      <c r="T202" s="15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8" t="s">
        <v>152</v>
      </c>
      <c r="AT202" s="158" t="s">
        <v>148</v>
      </c>
      <c r="AU202" s="158" t="s">
        <v>21</v>
      </c>
      <c r="AY202" s="17" t="s">
        <v>146</v>
      </c>
      <c r="BE202" s="159">
        <f>IF(N202="základní",J202,0)</f>
        <v>0</v>
      </c>
      <c r="BF202" s="159">
        <f>IF(N202="snížená",J202,0)</f>
        <v>0</v>
      </c>
      <c r="BG202" s="159">
        <f>IF(N202="zákl. přenesená",J202,0)</f>
        <v>0</v>
      </c>
      <c r="BH202" s="159">
        <f>IF(N202="sníž. přenesená",J202,0)</f>
        <v>0</v>
      </c>
      <c r="BI202" s="159">
        <f>IF(N202="nulová",J202,0)</f>
        <v>0</v>
      </c>
      <c r="BJ202" s="17" t="s">
        <v>93</v>
      </c>
      <c r="BK202" s="159">
        <f>ROUND(I202*H202,2)</f>
        <v>0</v>
      </c>
      <c r="BL202" s="17" t="s">
        <v>152</v>
      </c>
      <c r="BM202" s="158" t="s">
        <v>278</v>
      </c>
    </row>
    <row r="203" spans="1:65" s="2" customFormat="1" ht="24.2" customHeight="1">
      <c r="A203" s="33"/>
      <c r="B203" s="145"/>
      <c r="C203" s="146" t="s">
        <v>279</v>
      </c>
      <c r="D203" s="146" t="s">
        <v>148</v>
      </c>
      <c r="E203" s="147" t="s">
        <v>280</v>
      </c>
      <c r="F203" s="148" t="s">
        <v>281</v>
      </c>
      <c r="G203" s="149" t="s">
        <v>165</v>
      </c>
      <c r="H203" s="150">
        <v>3</v>
      </c>
      <c r="I203" s="151"/>
      <c r="J203" s="152">
        <f>ROUND(I203*H203,2)</f>
        <v>0</v>
      </c>
      <c r="K203" s="153"/>
      <c r="L203" s="34"/>
      <c r="M203" s="154" t="s">
        <v>1</v>
      </c>
      <c r="N203" s="155" t="s">
        <v>50</v>
      </c>
      <c r="O203" s="59"/>
      <c r="P203" s="156">
        <f>O203*H203</f>
        <v>0</v>
      </c>
      <c r="Q203" s="156">
        <v>0</v>
      </c>
      <c r="R203" s="156">
        <f>Q203*H203</f>
        <v>0</v>
      </c>
      <c r="S203" s="156">
        <v>7.0000000000000007E-2</v>
      </c>
      <c r="T203" s="157">
        <f>S203*H203</f>
        <v>0.21000000000000002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58" t="s">
        <v>152</v>
      </c>
      <c r="AT203" s="158" t="s">
        <v>148</v>
      </c>
      <c r="AU203" s="158" t="s">
        <v>21</v>
      </c>
      <c r="AY203" s="17" t="s">
        <v>146</v>
      </c>
      <c r="BE203" s="159">
        <f>IF(N203="základní",J203,0)</f>
        <v>0</v>
      </c>
      <c r="BF203" s="159">
        <f>IF(N203="snížená",J203,0)</f>
        <v>0</v>
      </c>
      <c r="BG203" s="159">
        <f>IF(N203="zákl. přenesená",J203,0)</f>
        <v>0</v>
      </c>
      <c r="BH203" s="159">
        <f>IF(N203="sníž. přenesená",J203,0)</f>
        <v>0</v>
      </c>
      <c r="BI203" s="159">
        <f>IF(N203="nulová",J203,0)</f>
        <v>0</v>
      </c>
      <c r="BJ203" s="17" t="s">
        <v>93</v>
      </c>
      <c r="BK203" s="159">
        <f>ROUND(I203*H203,2)</f>
        <v>0</v>
      </c>
      <c r="BL203" s="17" t="s">
        <v>152</v>
      </c>
      <c r="BM203" s="158" t="s">
        <v>282</v>
      </c>
    </row>
    <row r="204" spans="1:65" s="12" customFormat="1" ht="22.9" customHeight="1">
      <c r="B204" s="132"/>
      <c r="D204" s="133" t="s">
        <v>84</v>
      </c>
      <c r="E204" s="143" t="s">
        <v>283</v>
      </c>
      <c r="F204" s="143" t="s">
        <v>284</v>
      </c>
      <c r="I204" s="135"/>
      <c r="J204" s="144">
        <f>BK204</f>
        <v>0</v>
      </c>
      <c r="L204" s="132"/>
      <c r="M204" s="137"/>
      <c r="N204" s="138"/>
      <c r="O204" s="138"/>
      <c r="P204" s="139">
        <f>SUM(P205:P212)</f>
        <v>0</v>
      </c>
      <c r="Q204" s="138"/>
      <c r="R204" s="139">
        <f>SUM(R205:R212)</f>
        <v>0</v>
      </c>
      <c r="S204" s="138"/>
      <c r="T204" s="140">
        <f>SUM(T205:T212)</f>
        <v>0</v>
      </c>
      <c r="AR204" s="133" t="s">
        <v>93</v>
      </c>
      <c r="AT204" s="141" t="s">
        <v>84</v>
      </c>
      <c r="AU204" s="141" t="s">
        <v>93</v>
      </c>
      <c r="AY204" s="133" t="s">
        <v>146</v>
      </c>
      <c r="BK204" s="142">
        <f>SUM(BK205:BK212)</f>
        <v>0</v>
      </c>
    </row>
    <row r="205" spans="1:65" s="2" customFormat="1" ht="14.45" customHeight="1">
      <c r="A205" s="33"/>
      <c r="B205" s="145"/>
      <c r="C205" s="146" t="s">
        <v>285</v>
      </c>
      <c r="D205" s="146" t="s">
        <v>148</v>
      </c>
      <c r="E205" s="147" t="s">
        <v>286</v>
      </c>
      <c r="F205" s="148" t="s">
        <v>287</v>
      </c>
      <c r="G205" s="149" t="s">
        <v>288</v>
      </c>
      <c r="H205" s="150">
        <v>60.093000000000004</v>
      </c>
      <c r="I205" s="151"/>
      <c r="J205" s="152">
        <f>ROUND(I205*H205,2)</f>
        <v>0</v>
      </c>
      <c r="K205" s="153"/>
      <c r="L205" s="34"/>
      <c r="M205" s="154" t="s">
        <v>1</v>
      </c>
      <c r="N205" s="155" t="s">
        <v>50</v>
      </c>
      <c r="O205" s="59"/>
      <c r="P205" s="156">
        <f>O205*H205</f>
        <v>0</v>
      </c>
      <c r="Q205" s="156">
        <v>0</v>
      </c>
      <c r="R205" s="156">
        <f>Q205*H205</f>
        <v>0</v>
      </c>
      <c r="S205" s="156">
        <v>0</v>
      </c>
      <c r="T205" s="157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58" t="s">
        <v>152</v>
      </c>
      <c r="AT205" s="158" t="s">
        <v>148</v>
      </c>
      <c r="AU205" s="158" t="s">
        <v>21</v>
      </c>
      <c r="AY205" s="17" t="s">
        <v>146</v>
      </c>
      <c r="BE205" s="159">
        <f>IF(N205="základní",J205,0)</f>
        <v>0</v>
      </c>
      <c r="BF205" s="159">
        <f>IF(N205="snížená",J205,0)</f>
        <v>0</v>
      </c>
      <c r="BG205" s="159">
        <f>IF(N205="zákl. přenesená",J205,0)</f>
        <v>0</v>
      </c>
      <c r="BH205" s="159">
        <f>IF(N205="sníž. přenesená",J205,0)</f>
        <v>0</v>
      </c>
      <c r="BI205" s="159">
        <f>IF(N205="nulová",J205,0)</f>
        <v>0</v>
      </c>
      <c r="BJ205" s="17" t="s">
        <v>93</v>
      </c>
      <c r="BK205" s="159">
        <f>ROUND(I205*H205,2)</f>
        <v>0</v>
      </c>
      <c r="BL205" s="17" t="s">
        <v>152</v>
      </c>
      <c r="BM205" s="158" t="s">
        <v>289</v>
      </c>
    </row>
    <row r="206" spans="1:65" s="2" customFormat="1" ht="24.2" customHeight="1">
      <c r="A206" s="33"/>
      <c r="B206" s="145"/>
      <c r="C206" s="146" t="s">
        <v>290</v>
      </c>
      <c r="D206" s="146" t="s">
        <v>148</v>
      </c>
      <c r="E206" s="147" t="s">
        <v>291</v>
      </c>
      <c r="F206" s="148" t="s">
        <v>292</v>
      </c>
      <c r="G206" s="149" t="s">
        <v>288</v>
      </c>
      <c r="H206" s="150">
        <v>540.83699999999999</v>
      </c>
      <c r="I206" s="151"/>
      <c r="J206" s="152">
        <f>ROUND(I206*H206,2)</f>
        <v>0</v>
      </c>
      <c r="K206" s="153"/>
      <c r="L206" s="34"/>
      <c r="M206" s="154" t="s">
        <v>1</v>
      </c>
      <c r="N206" s="155" t="s">
        <v>50</v>
      </c>
      <c r="O206" s="59"/>
      <c r="P206" s="156">
        <f>O206*H206</f>
        <v>0</v>
      </c>
      <c r="Q206" s="156">
        <v>0</v>
      </c>
      <c r="R206" s="156">
        <f>Q206*H206</f>
        <v>0</v>
      </c>
      <c r="S206" s="156">
        <v>0</v>
      </c>
      <c r="T206" s="15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8" t="s">
        <v>152</v>
      </c>
      <c r="AT206" s="158" t="s">
        <v>148</v>
      </c>
      <c r="AU206" s="158" t="s">
        <v>21</v>
      </c>
      <c r="AY206" s="17" t="s">
        <v>146</v>
      </c>
      <c r="BE206" s="159">
        <f>IF(N206="základní",J206,0)</f>
        <v>0</v>
      </c>
      <c r="BF206" s="159">
        <f>IF(N206="snížená",J206,0)</f>
        <v>0</v>
      </c>
      <c r="BG206" s="159">
        <f>IF(N206="zákl. přenesená",J206,0)</f>
        <v>0</v>
      </c>
      <c r="BH206" s="159">
        <f>IF(N206="sníž. přenesená",J206,0)</f>
        <v>0</v>
      </c>
      <c r="BI206" s="159">
        <f>IF(N206="nulová",J206,0)</f>
        <v>0</v>
      </c>
      <c r="BJ206" s="17" t="s">
        <v>93</v>
      </c>
      <c r="BK206" s="159">
        <f>ROUND(I206*H206,2)</f>
        <v>0</v>
      </c>
      <c r="BL206" s="17" t="s">
        <v>152</v>
      </c>
      <c r="BM206" s="158" t="s">
        <v>293</v>
      </c>
    </row>
    <row r="207" spans="1:65" s="2" customFormat="1" ht="19.5">
      <c r="A207" s="33"/>
      <c r="B207" s="34"/>
      <c r="C207" s="33"/>
      <c r="D207" s="161" t="s">
        <v>167</v>
      </c>
      <c r="E207" s="33"/>
      <c r="F207" s="177" t="s">
        <v>294</v>
      </c>
      <c r="G207" s="33"/>
      <c r="H207" s="33"/>
      <c r="I207" s="178"/>
      <c r="J207" s="33"/>
      <c r="K207" s="33"/>
      <c r="L207" s="34"/>
      <c r="M207" s="179"/>
      <c r="N207" s="180"/>
      <c r="O207" s="59"/>
      <c r="P207" s="59"/>
      <c r="Q207" s="59"/>
      <c r="R207" s="59"/>
      <c r="S207" s="59"/>
      <c r="T207" s="60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7" t="s">
        <v>167</v>
      </c>
      <c r="AU207" s="17" t="s">
        <v>21</v>
      </c>
    </row>
    <row r="208" spans="1:65" s="13" customFormat="1" ht="11.25">
      <c r="B208" s="160"/>
      <c r="D208" s="161" t="s">
        <v>154</v>
      </c>
      <c r="F208" s="163" t="s">
        <v>295</v>
      </c>
      <c r="H208" s="164">
        <v>540.83699999999999</v>
      </c>
      <c r="I208" s="165"/>
      <c r="L208" s="160"/>
      <c r="M208" s="166"/>
      <c r="N208" s="167"/>
      <c r="O208" s="167"/>
      <c r="P208" s="167"/>
      <c r="Q208" s="167"/>
      <c r="R208" s="167"/>
      <c r="S208" s="167"/>
      <c r="T208" s="168"/>
      <c r="AT208" s="162" t="s">
        <v>154</v>
      </c>
      <c r="AU208" s="162" t="s">
        <v>21</v>
      </c>
      <c r="AV208" s="13" t="s">
        <v>21</v>
      </c>
      <c r="AW208" s="13" t="s">
        <v>3</v>
      </c>
      <c r="AX208" s="13" t="s">
        <v>93</v>
      </c>
      <c r="AY208" s="162" t="s">
        <v>146</v>
      </c>
    </row>
    <row r="209" spans="1:65" s="2" customFormat="1" ht="37.9" customHeight="1">
      <c r="A209" s="33"/>
      <c r="B209" s="145"/>
      <c r="C209" s="146" t="s">
        <v>296</v>
      </c>
      <c r="D209" s="146" t="s">
        <v>148</v>
      </c>
      <c r="E209" s="147" t="s">
        <v>297</v>
      </c>
      <c r="F209" s="148" t="s">
        <v>298</v>
      </c>
      <c r="G209" s="149" t="s">
        <v>288</v>
      </c>
      <c r="H209" s="150">
        <v>3.21</v>
      </c>
      <c r="I209" s="151"/>
      <c r="J209" s="152">
        <f>ROUND(I209*H209,2)</f>
        <v>0</v>
      </c>
      <c r="K209" s="153"/>
      <c r="L209" s="34"/>
      <c r="M209" s="154" t="s">
        <v>1</v>
      </c>
      <c r="N209" s="155" t="s">
        <v>50</v>
      </c>
      <c r="O209" s="59"/>
      <c r="P209" s="156">
        <f>O209*H209</f>
        <v>0</v>
      </c>
      <c r="Q209" s="156">
        <v>0</v>
      </c>
      <c r="R209" s="156">
        <f>Q209*H209</f>
        <v>0</v>
      </c>
      <c r="S209" s="156">
        <v>0</v>
      </c>
      <c r="T209" s="15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8" t="s">
        <v>152</v>
      </c>
      <c r="AT209" s="158" t="s">
        <v>148</v>
      </c>
      <c r="AU209" s="158" t="s">
        <v>21</v>
      </c>
      <c r="AY209" s="17" t="s">
        <v>146</v>
      </c>
      <c r="BE209" s="159">
        <f>IF(N209="základní",J209,0)</f>
        <v>0</v>
      </c>
      <c r="BF209" s="159">
        <f>IF(N209="snížená",J209,0)</f>
        <v>0</v>
      </c>
      <c r="BG209" s="159">
        <f>IF(N209="zákl. přenesená",J209,0)</f>
        <v>0</v>
      </c>
      <c r="BH209" s="159">
        <f>IF(N209="sníž. přenesená",J209,0)</f>
        <v>0</v>
      </c>
      <c r="BI209" s="159">
        <f>IF(N209="nulová",J209,0)</f>
        <v>0</v>
      </c>
      <c r="BJ209" s="17" t="s">
        <v>93</v>
      </c>
      <c r="BK209" s="159">
        <f>ROUND(I209*H209,2)</f>
        <v>0</v>
      </c>
      <c r="BL209" s="17" t="s">
        <v>152</v>
      </c>
      <c r="BM209" s="158" t="s">
        <v>299</v>
      </c>
    </row>
    <row r="210" spans="1:65" s="13" customFormat="1" ht="11.25">
      <c r="B210" s="160"/>
      <c r="D210" s="161" t="s">
        <v>154</v>
      </c>
      <c r="E210" s="162" t="s">
        <v>1</v>
      </c>
      <c r="F210" s="163" t="s">
        <v>300</v>
      </c>
      <c r="H210" s="164">
        <v>3.21</v>
      </c>
      <c r="I210" s="165"/>
      <c r="L210" s="160"/>
      <c r="M210" s="166"/>
      <c r="N210" s="167"/>
      <c r="O210" s="167"/>
      <c r="P210" s="167"/>
      <c r="Q210" s="167"/>
      <c r="R210" s="167"/>
      <c r="S210" s="167"/>
      <c r="T210" s="168"/>
      <c r="AT210" s="162" t="s">
        <v>154</v>
      </c>
      <c r="AU210" s="162" t="s">
        <v>21</v>
      </c>
      <c r="AV210" s="13" t="s">
        <v>21</v>
      </c>
      <c r="AW210" s="13" t="s">
        <v>40</v>
      </c>
      <c r="AX210" s="13" t="s">
        <v>93</v>
      </c>
      <c r="AY210" s="162" t="s">
        <v>146</v>
      </c>
    </row>
    <row r="211" spans="1:65" s="2" customFormat="1" ht="37.9" customHeight="1">
      <c r="A211" s="33"/>
      <c r="B211" s="145"/>
      <c r="C211" s="146" t="s">
        <v>301</v>
      </c>
      <c r="D211" s="146" t="s">
        <v>148</v>
      </c>
      <c r="E211" s="147" t="s">
        <v>302</v>
      </c>
      <c r="F211" s="148" t="s">
        <v>303</v>
      </c>
      <c r="G211" s="149" t="s">
        <v>288</v>
      </c>
      <c r="H211" s="150">
        <v>45.914999999999999</v>
      </c>
      <c r="I211" s="151"/>
      <c r="J211" s="152">
        <f>ROUND(I211*H211,2)</f>
        <v>0</v>
      </c>
      <c r="K211" s="153"/>
      <c r="L211" s="34"/>
      <c r="M211" s="154" t="s">
        <v>1</v>
      </c>
      <c r="N211" s="155" t="s">
        <v>50</v>
      </c>
      <c r="O211" s="59"/>
      <c r="P211" s="156">
        <f>O211*H211</f>
        <v>0</v>
      </c>
      <c r="Q211" s="156">
        <v>0</v>
      </c>
      <c r="R211" s="156">
        <f>Q211*H211</f>
        <v>0</v>
      </c>
      <c r="S211" s="156">
        <v>0</v>
      </c>
      <c r="T211" s="157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58" t="s">
        <v>152</v>
      </c>
      <c r="AT211" s="158" t="s">
        <v>148</v>
      </c>
      <c r="AU211" s="158" t="s">
        <v>21</v>
      </c>
      <c r="AY211" s="17" t="s">
        <v>146</v>
      </c>
      <c r="BE211" s="159">
        <f>IF(N211="základní",J211,0)</f>
        <v>0</v>
      </c>
      <c r="BF211" s="159">
        <f>IF(N211="snížená",J211,0)</f>
        <v>0</v>
      </c>
      <c r="BG211" s="159">
        <f>IF(N211="zákl. přenesená",J211,0)</f>
        <v>0</v>
      </c>
      <c r="BH211" s="159">
        <f>IF(N211="sníž. přenesená",J211,0)</f>
        <v>0</v>
      </c>
      <c r="BI211" s="159">
        <f>IF(N211="nulová",J211,0)</f>
        <v>0</v>
      </c>
      <c r="BJ211" s="17" t="s">
        <v>93</v>
      </c>
      <c r="BK211" s="159">
        <f>ROUND(I211*H211,2)</f>
        <v>0</v>
      </c>
      <c r="BL211" s="17" t="s">
        <v>152</v>
      </c>
      <c r="BM211" s="158" t="s">
        <v>304</v>
      </c>
    </row>
    <row r="212" spans="1:65" s="13" customFormat="1" ht="11.25">
      <c r="B212" s="160"/>
      <c r="D212" s="161" t="s">
        <v>154</v>
      </c>
      <c r="E212" s="162" t="s">
        <v>1</v>
      </c>
      <c r="F212" s="163" t="s">
        <v>305</v>
      </c>
      <c r="H212" s="164">
        <v>45.914999999999999</v>
      </c>
      <c r="I212" s="165"/>
      <c r="L212" s="160"/>
      <c r="M212" s="166"/>
      <c r="N212" s="167"/>
      <c r="O212" s="167"/>
      <c r="P212" s="167"/>
      <c r="Q212" s="167"/>
      <c r="R212" s="167"/>
      <c r="S212" s="167"/>
      <c r="T212" s="168"/>
      <c r="AT212" s="162" t="s">
        <v>154</v>
      </c>
      <c r="AU212" s="162" t="s">
        <v>21</v>
      </c>
      <c r="AV212" s="13" t="s">
        <v>21</v>
      </c>
      <c r="AW212" s="13" t="s">
        <v>40</v>
      </c>
      <c r="AX212" s="13" t="s">
        <v>93</v>
      </c>
      <c r="AY212" s="162" t="s">
        <v>146</v>
      </c>
    </row>
    <row r="213" spans="1:65" s="12" customFormat="1" ht="22.9" customHeight="1">
      <c r="B213" s="132"/>
      <c r="D213" s="133" t="s">
        <v>84</v>
      </c>
      <c r="E213" s="143" t="s">
        <v>306</v>
      </c>
      <c r="F213" s="143" t="s">
        <v>307</v>
      </c>
      <c r="I213" s="135"/>
      <c r="J213" s="144">
        <f>BK213</f>
        <v>0</v>
      </c>
      <c r="L213" s="132"/>
      <c r="M213" s="137"/>
      <c r="N213" s="138"/>
      <c r="O213" s="138"/>
      <c r="P213" s="139">
        <f>P214</f>
        <v>0</v>
      </c>
      <c r="Q213" s="138"/>
      <c r="R213" s="139">
        <f>R214</f>
        <v>0</v>
      </c>
      <c r="S213" s="138"/>
      <c r="T213" s="140">
        <f>T214</f>
        <v>0</v>
      </c>
      <c r="AR213" s="133" t="s">
        <v>93</v>
      </c>
      <c r="AT213" s="141" t="s">
        <v>84</v>
      </c>
      <c r="AU213" s="141" t="s">
        <v>93</v>
      </c>
      <c r="AY213" s="133" t="s">
        <v>146</v>
      </c>
      <c r="BK213" s="142">
        <f>BK214</f>
        <v>0</v>
      </c>
    </row>
    <row r="214" spans="1:65" s="2" customFormat="1" ht="37.9" customHeight="1">
      <c r="A214" s="33"/>
      <c r="B214" s="145"/>
      <c r="C214" s="146" t="s">
        <v>308</v>
      </c>
      <c r="D214" s="146" t="s">
        <v>148</v>
      </c>
      <c r="E214" s="147" t="s">
        <v>309</v>
      </c>
      <c r="F214" s="148" t="s">
        <v>310</v>
      </c>
      <c r="G214" s="149" t="s">
        <v>288</v>
      </c>
      <c r="H214" s="150">
        <v>124.46899999999999</v>
      </c>
      <c r="I214" s="151"/>
      <c r="J214" s="152">
        <f>ROUND(I214*H214,2)</f>
        <v>0</v>
      </c>
      <c r="K214" s="153"/>
      <c r="L214" s="34"/>
      <c r="M214" s="192" t="s">
        <v>1</v>
      </c>
      <c r="N214" s="193" t="s">
        <v>50</v>
      </c>
      <c r="O214" s="194"/>
      <c r="P214" s="195">
        <f>O214*H214</f>
        <v>0</v>
      </c>
      <c r="Q214" s="195">
        <v>0</v>
      </c>
      <c r="R214" s="195">
        <f>Q214*H214</f>
        <v>0</v>
      </c>
      <c r="S214" s="195">
        <v>0</v>
      </c>
      <c r="T214" s="196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8" t="s">
        <v>152</v>
      </c>
      <c r="AT214" s="158" t="s">
        <v>148</v>
      </c>
      <c r="AU214" s="158" t="s">
        <v>21</v>
      </c>
      <c r="AY214" s="17" t="s">
        <v>146</v>
      </c>
      <c r="BE214" s="159">
        <f>IF(N214="základní",J214,0)</f>
        <v>0</v>
      </c>
      <c r="BF214" s="159">
        <f>IF(N214="snížená",J214,0)</f>
        <v>0</v>
      </c>
      <c r="BG214" s="159">
        <f>IF(N214="zákl. přenesená",J214,0)</f>
        <v>0</v>
      </c>
      <c r="BH214" s="159">
        <f>IF(N214="sníž. přenesená",J214,0)</f>
        <v>0</v>
      </c>
      <c r="BI214" s="159">
        <f>IF(N214="nulová",J214,0)</f>
        <v>0</v>
      </c>
      <c r="BJ214" s="17" t="s">
        <v>93</v>
      </c>
      <c r="BK214" s="159">
        <f>ROUND(I214*H214,2)</f>
        <v>0</v>
      </c>
      <c r="BL214" s="17" t="s">
        <v>152</v>
      </c>
      <c r="BM214" s="158" t="s">
        <v>311</v>
      </c>
    </row>
    <row r="215" spans="1:65" s="2" customFormat="1" ht="6.95" customHeight="1">
      <c r="A215" s="33"/>
      <c r="B215" s="48"/>
      <c r="C215" s="49"/>
      <c r="D215" s="49"/>
      <c r="E215" s="49"/>
      <c r="F215" s="49"/>
      <c r="G215" s="49"/>
      <c r="H215" s="49"/>
      <c r="I215" s="49"/>
      <c r="J215" s="49"/>
      <c r="K215" s="49"/>
      <c r="L215" s="34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autoFilter ref="C122:K214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312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ROUND((SUM(BE122:BE162)),  2)</f>
        <v>0</v>
      </c>
      <c r="G33" s="33"/>
      <c r="H33" s="33"/>
      <c r="I33" s="101">
        <v>0.21</v>
      </c>
      <c r="J33" s="100">
        <f>ROUND(((SUM(BE122:BE162))*I33),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ROUND((SUM(BF122:BF162)),  2)</f>
        <v>0</v>
      </c>
      <c r="G34" s="33"/>
      <c r="H34" s="33"/>
      <c r="I34" s="101">
        <v>0.15</v>
      </c>
      <c r="J34" s="100">
        <f>ROUND(((SUM(BF122:BF162))*I34),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ROUND((SUM(BG122:BG162)),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ROUND((SUM(BH122:BH162)),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ROUND((SUM(BI122:BI162)),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SO 102.1 - Část A - sjezd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125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126</v>
      </c>
      <c r="E99" s="119"/>
      <c r="F99" s="119"/>
      <c r="G99" s="119"/>
      <c r="H99" s="119"/>
      <c r="I99" s="119"/>
      <c r="J99" s="120">
        <f>J133</f>
        <v>0</v>
      </c>
      <c r="L99" s="117"/>
    </row>
    <row r="100" spans="1:31" s="10" customFormat="1" ht="19.899999999999999" customHeight="1">
      <c r="B100" s="117"/>
      <c r="D100" s="118" t="s">
        <v>128</v>
      </c>
      <c r="E100" s="119"/>
      <c r="F100" s="119"/>
      <c r="G100" s="119"/>
      <c r="H100" s="119"/>
      <c r="I100" s="119"/>
      <c r="J100" s="120">
        <f>J146</f>
        <v>0</v>
      </c>
      <c r="L100" s="117"/>
    </row>
    <row r="101" spans="1:31" s="10" customFormat="1" ht="19.899999999999999" customHeight="1">
      <c r="B101" s="117"/>
      <c r="D101" s="118" t="s">
        <v>129</v>
      </c>
      <c r="E101" s="119"/>
      <c r="F101" s="119"/>
      <c r="G101" s="119"/>
      <c r="H101" s="119"/>
      <c r="I101" s="119"/>
      <c r="J101" s="120">
        <f>J155</f>
        <v>0</v>
      </c>
      <c r="L101" s="117"/>
    </row>
    <row r="102" spans="1:31" s="10" customFormat="1" ht="19.899999999999999" customHeight="1">
      <c r="B102" s="117"/>
      <c r="D102" s="118" t="s">
        <v>130</v>
      </c>
      <c r="E102" s="119"/>
      <c r="F102" s="119"/>
      <c r="G102" s="119"/>
      <c r="H102" s="119"/>
      <c r="I102" s="119"/>
      <c r="J102" s="120">
        <f>J161</f>
        <v>0</v>
      </c>
      <c r="L102" s="117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1" t="s">
        <v>131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7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8" t="str">
        <f>E7</f>
        <v>Přechod pro chodce - Lokalita náměstí Svobody, Hořovice</v>
      </c>
      <c r="F112" s="249"/>
      <c r="G112" s="249"/>
      <c r="H112" s="24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117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09" t="str">
        <f>E9</f>
        <v>SO 102.1 - Část A - sjezd</v>
      </c>
      <c r="F114" s="250"/>
      <c r="G114" s="250"/>
      <c r="H114" s="250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7" t="s">
        <v>22</v>
      </c>
      <c r="D116" s="33"/>
      <c r="E116" s="33"/>
      <c r="F116" s="25" t="str">
        <f>F12</f>
        <v>Hořovice</v>
      </c>
      <c r="G116" s="33"/>
      <c r="H116" s="33"/>
      <c r="I116" s="27" t="s">
        <v>24</v>
      </c>
      <c r="J116" s="56" t="str">
        <f>IF(J12="","",J12)</f>
        <v>2. 5. 2022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40.15" customHeight="1">
      <c r="A118" s="33"/>
      <c r="B118" s="34"/>
      <c r="C118" s="27" t="s">
        <v>30</v>
      </c>
      <c r="D118" s="33"/>
      <c r="E118" s="33"/>
      <c r="F118" s="25" t="str">
        <f>E15</f>
        <v>Město Hořovice, Plackého nám. 2, 268 01</v>
      </c>
      <c r="G118" s="33"/>
      <c r="H118" s="33"/>
      <c r="I118" s="27" t="s">
        <v>37</v>
      </c>
      <c r="J118" s="31" t="str">
        <f>E21</f>
        <v>Ing. arch. Martin Jirovský Ph.D., MBA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15" customHeight="1">
      <c r="A119" s="33"/>
      <c r="B119" s="34"/>
      <c r="C119" s="27" t="s">
        <v>35</v>
      </c>
      <c r="D119" s="33"/>
      <c r="E119" s="33"/>
      <c r="F119" s="25" t="str">
        <f>IF(E18="","",E18)</f>
        <v>Vyplň údaj</v>
      </c>
      <c r="G119" s="33"/>
      <c r="H119" s="33"/>
      <c r="I119" s="27" t="s">
        <v>41</v>
      </c>
      <c r="J119" s="31" t="str">
        <f>E24</f>
        <v>Ateliér M.A.A.T. s.r.o.; Petra Stejskalová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1"/>
      <c r="B121" s="122"/>
      <c r="C121" s="123" t="s">
        <v>132</v>
      </c>
      <c r="D121" s="124" t="s">
        <v>70</v>
      </c>
      <c r="E121" s="124" t="s">
        <v>66</v>
      </c>
      <c r="F121" s="124" t="s">
        <v>67</v>
      </c>
      <c r="G121" s="124" t="s">
        <v>133</v>
      </c>
      <c r="H121" s="124" t="s">
        <v>134</v>
      </c>
      <c r="I121" s="124" t="s">
        <v>135</v>
      </c>
      <c r="J121" s="125" t="s">
        <v>121</v>
      </c>
      <c r="K121" s="126" t="s">
        <v>136</v>
      </c>
      <c r="L121" s="127"/>
      <c r="M121" s="63" t="s">
        <v>1</v>
      </c>
      <c r="N121" s="64" t="s">
        <v>49</v>
      </c>
      <c r="O121" s="64" t="s">
        <v>137</v>
      </c>
      <c r="P121" s="64" t="s">
        <v>138</v>
      </c>
      <c r="Q121" s="64" t="s">
        <v>139</v>
      </c>
      <c r="R121" s="64" t="s">
        <v>140</v>
      </c>
      <c r="S121" s="64" t="s">
        <v>141</v>
      </c>
      <c r="T121" s="65" t="s">
        <v>142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33"/>
      <c r="B122" s="34"/>
      <c r="C122" s="70" t="s">
        <v>143</v>
      </c>
      <c r="D122" s="33"/>
      <c r="E122" s="33"/>
      <c r="F122" s="33"/>
      <c r="G122" s="33"/>
      <c r="H122" s="33"/>
      <c r="I122" s="33"/>
      <c r="J122" s="128">
        <f>BK122</f>
        <v>0</v>
      </c>
      <c r="K122" s="33"/>
      <c r="L122" s="34"/>
      <c r="M122" s="66"/>
      <c r="N122" s="57"/>
      <c r="O122" s="67"/>
      <c r="P122" s="129">
        <f>P123</f>
        <v>0</v>
      </c>
      <c r="Q122" s="67"/>
      <c r="R122" s="129">
        <f>R123</f>
        <v>26.027707299999999</v>
      </c>
      <c r="S122" s="67"/>
      <c r="T122" s="130">
        <f>T123</f>
        <v>12.79982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84</v>
      </c>
      <c r="AU122" s="17" t="s">
        <v>123</v>
      </c>
      <c r="BK122" s="131">
        <f>BK123</f>
        <v>0</v>
      </c>
    </row>
    <row r="123" spans="1:65" s="12" customFormat="1" ht="25.9" customHeight="1">
      <c r="B123" s="132"/>
      <c r="D123" s="133" t="s">
        <v>84</v>
      </c>
      <c r="E123" s="134" t="s">
        <v>144</v>
      </c>
      <c r="F123" s="134" t="s">
        <v>145</v>
      </c>
      <c r="I123" s="135"/>
      <c r="J123" s="136">
        <f>BK123</f>
        <v>0</v>
      </c>
      <c r="L123" s="132"/>
      <c r="M123" s="137"/>
      <c r="N123" s="138"/>
      <c r="O123" s="138"/>
      <c r="P123" s="139">
        <f>P124+P133+P146+P155+P161</f>
        <v>0</v>
      </c>
      <c r="Q123" s="138"/>
      <c r="R123" s="139">
        <f>R124+R133+R146+R155+R161</f>
        <v>26.027707299999999</v>
      </c>
      <c r="S123" s="138"/>
      <c r="T123" s="140">
        <f>T124+T133+T146+T155+T161</f>
        <v>12.79982</v>
      </c>
      <c r="AR123" s="133" t="s">
        <v>93</v>
      </c>
      <c r="AT123" s="141" t="s">
        <v>84</v>
      </c>
      <c r="AU123" s="141" t="s">
        <v>85</v>
      </c>
      <c r="AY123" s="133" t="s">
        <v>146</v>
      </c>
      <c r="BK123" s="142">
        <f>BK124+BK133+BK146+BK155+BK161</f>
        <v>0</v>
      </c>
    </row>
    <row r="124" spans="1:65" s="12" customFormat="1" ht="22.9" customHeight="1">
      <c r="B124" s="132"/>
      <c r="D124" s="133" t="s">
        <v>84</v>
      </c>
      <c r="E124" s="143" t="s">
        <v>93</v>
      </c>
      <c r="F124" s="143" t="s">
        <v>147</v>
      </c>
      <c r="I124" s="135"/>
      <c r="J124" s="144">
        <f>BK124</f>
        <v>0</v>
      </c>
      <c r="L124" s="132"/>
      <c r="M124" s="137"/>
      <c r="N124" s="138"/>
      <c r="O124" s="138"/>
      <c r="P124" s="139">
        <f>SUM(P125:P132)</f>
        <v>0</v>
      </c>
      <c r="Q124" s="138"/>
      <c r="R124" s="139">
        <f>SUM(R125:R132)</f>
        <v>0</v>
      </c>
      <c r="S124" s="138"/>
      <c r="T124" s="140">
        <f>SUM(T125:T132)</f>
        <v>12.79982</v>
      </c>
      <c r="AR124" s="133" t="s">
        <v>93</v>
      </c>
      <c r="AT124" s="141" t="s">
        <v>84</v>
      </c>
      <c r="AU124" s="141" t="s">
        <v>93</v>
      </c>
      <c r="AY124" s="133" t="s">
        <v>146</v>
      </c>
      <c r="BK124" s="142">
        <f>SUM(BK125:BK132)</f>
        <v>0</v>
      </c>
    </row>
    <row r="125" spans="1:65" s="2" customFormat="1" ht="24.2" customHeight="1">
      <c r="A125" s="33"/>
      <c r="B125" s="145"/>
      <c r="C125" s="146" t="s">
        <v>93</v>
      </c>
      <c r="D125" s="146" t="s">
        <v>148</v>
      </c>
      <c r="E125" s="147" t="s">
        <v>313</v>
      </c>
      <c r="F125" s="148" t="s">
        <v>314</v>
      </c>
      <c r="G125" s="149" t="s">
        <v>151</v>
      </c>
      <c r="H125" s="150">
        <v>35.770000000000003</v>
      </c>
      <c r="I125" s="151"/>
      <c r="J125" s="152">
        <f>ROUND(I125*H125,2)</f>
        <v>0</v>
      </c>
      <c r="K125" s="153"/>
      <c r="L125" s="34"/>
      <c r="M125" s="154" t="s">
        <v>1</v>
      </c>
      <c r="N125" s="155" t="s">
        <v>50</v>
      </c>
      <c r="O125" s="59"/>
      <c r="P125" s="156">
        <f>O125*H125</f>
        <v>0</v>
      </c>
      <c r="Q125" s="156">
        <v>0</v>
      </c>
      <c r="R125" s="156">
        <f>Q125*H125</f>
        <v>0</v>
      </c>
      <c r="S125" s="156">
        <v>0.316</v>
      </c>
      <c r="T125" s="157">
        <f>S125*H125</f>
        <v>11.303320000000001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8" t="s">
        <v>152</v>
      </c>
      <c r="AT125" s="158" t="s">
        <v>148</v>
      </c>
      <c r="AU125" s="158" t="s">
        <v>21</v>
      </c>
      <c r="AY125" s="17" t="s">
        <v>146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17" t="s">
        <v>93</v>
      </c>
      <c r="BK125" s="159">
        <f>ROUND(I125*H125,2)</f>
        <v>0</v>
      </c>
      <c r="BL125" s="17" t="s">
        <v>152</v>
      </c>
      <c r="BM125" s="158" t="s">
        <v>315</v>
      </c>
    </row>
    <row r="126" spans="1:65" s="13" customFormat="1" ht="11.25">
      <c r="B126" s="160"/>
      <c r="D126" s="161" t="s">
        <v>154</v>
      </c>
      <c r="E126" s="162" t="s">
        <v>1</v>
      </c>
      <c r="F126" s="163" t="s">
        <v>316</v>
      </c>
      <c r="H126" s="164">
        <v>35.770000000000003</v>
      </c>
      <c r="I126" s="165"/>
      <c r="L126" s="160"/>
      <c r="M126" s="166"/>
      <c r="N126" s="167"/>
      <c r="O126" s="167"/>
      <c r="P126" s="167"/>
      <c r="Q126" s="167"/>
      <c r="R126" s="167"/>
      <c r="S126" s="167"/>
      <c r="T126" s="168"/>
      <c r="AT126" s="162" t="s">
        <v>154</v>
      </c>
      <c r="AU126" s="162" t="s">
        <v>21</v>
      </c>
      <c r="AV126" s="13" t="s">
        <v>21</v>
      </c>
      <c r="AW126" s="13" t="s">
        <v>40</v>
      </c>
      <c r="AX126" s="13" t="s">
        <v>93</v>
      </c>
      <c r="AY126" s="162" t="s">
        <v>146</v>
      </c>
    </row>
    <row r="127" spans="1:65" s="2" customFormat="1" ht="14.45" customHeight="1">
      <c r="A127" s="33"/>
      <c r="B127" s="145"/>
      <c r="C127" s="146" t="s">
        <v>21</v>
      </c>
      <c r="D127" s="146" t="s">
        <v>148</v>
      </c>
      <c r="E127" s="147" t="s">
        <v>163</v>
      </c>
      <c r="F127" s="148" t="s">
        <v>164</v>
      </c>
      <c r="G127" s="149" t="s">
        <v>165</v>
      </c>
      <c r="H127" s="150">
        <v>7.3</v>
      </c>
      <c r="I127" s="151"/>
      <c r="J127" s="152">
        <f>ROUND(I127*H127,2)</f>
        <v>0</v>
      </c>
      <c r="K127" s="153"/>
      <c r="L127" s="34"/>
      <c r="M127" s="154" t="s">
        <v>1</v>
      </c>
      <c r="N127" s="155" t="s">
        <v>50</v>
      </c>
      <c r="O127" s="59"/>
      <c r="P127" s="156">
        <f>O127*H127</f>
        <v>0</v>
      </c>
      <c r="Q127" s="156">
        <v>0</v>
      </c>
      <c r="R127" s="156">
        <f>Q127*H127</f>
        <v>0</v>
      </c>
      <c r="S127" s="156">
        <v>0.20499999999999999</v>
      </c>
      <c r="T127" s="157">
        <f>S127*H127</f>
        <v>1.4964999999999999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8" t="s">
        <v>152</v>
      </c>
      <c r="AT127" s="158" t="s">
        <v>148</v>
      </c>
      <c r="AU127" s="158" t="s">
        <v>21</v>
      </c>
      <c r="AY127" s="17" t="s">
        <v>146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17" t="s">
        <v>93</v>
      </c>
      <c r="BK127" s="159">
        <f>ROUND(I127*H127,2)</f>
        <v>0</v>
      </c>
      <c r="BL127" s="17" t="s">
        <v>152</v>
      </c>
      <c r="BM127" s="158" t="s">
        <v>317</v>
      </c>
    </row>
    <row r="128" spans="1:65" s="2" customFormat="1" ht="19.5">
      <c r="A128" s="33"/>
      <c r="B128" s="34"/>
      <c r="C128" s="33"/>
      <c r="D128" s="161" t="s">
        <v>167</v>
      </c>
      <c r="E128" s="33"/>
      <c r="F128" s="177" t="s">
        <v>168</v>
      </c>
      <c r="G128" s="33"/>
      <c r="H128" s="33"/>
      <c r="I128" s="178"/>
      <c r="J128" s="33"/>
      <c r="K128" s="33"/>
      <c r="L128" s="34"/>
      <c r="M128" s="179"/>
      <c r="N128" s="180"/>
      <c r="O128" s="59"/>
      <c r="P128" s="59"/>
      <c r="Q128" s="59"/>
      <c r="R128" s="59"/>
      <c r="S128" s="59"/>
      <c r="T128" s="60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7" t="s">
        <v>167</v>
      </c>
      <c r="AU128" s="17" t="s">
        <v>21</v>
      </c>
    </row>
    <row r="129" spans="1:65" s="13" customFormat="1" ht="11.25">
      <c r="B129" s="160"/>
      <c r="D129" s="161" t="s">
        <v>154</v>
      </c>
      <c r="E129" s="162" t="s">
        <v>1</v>
      </c>
      <c r="F129" s="163" t="s">
        <v>318</v>
      </c>
      <c r="H129" s="164">
        <v>7.3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154</v>
      </c>
      <c r="AU129" s="162" t="s">
        <v>21</v>
      </c>
      <c r="AV129" s="13" t="s">
        <v>21</v>
      </c>
      <c r="AW129" s="13" t="s">
        <v>40</v>
      </c>
      <c r="AX129" s="13" t="s">
        <v>93</v>
      </c>
      <c r="AY129" s="162" t="s">
        <v>146</v>
      </c>
    </row>
    <row r="130" spans="1:65" s="2" customFormat="1" ht="24.2" customHeight="1">
      <c r="A130" s="33"/>
      <c r="B130" s="145"/>
      <c r="C130" s="146" t="s">
        <v>162</v>
      </c>
      <c r="D130" s="146" t="s">
        <v>148</v>
      </c>
      <c r="E130" s="147" t="s">
        <v>170</v>
      </c>
      <c r="F130" s="148" t="s">
        <v>171</v>
      </c>
      <c r="G130" s="149" t="s">
        <v>151</v>
      </c>
      <c r="H130" s="150">
        <v>38.74</v>
      </c>
      <c r="I130" s="151"/>
      <c r="J130" s="152">
        <f>ROUND(I130*H130,2)</f>
        <v>0</v>
      </c>
      <c r="K130" s="153"/>
      <c r="L130" s="34"/>
      <c r="M130" s="154" t="s">
        <v>1</v>
      </c>
      <c r="N130" s="155" t="s">
        <v>50</v>
      </c>
      <c r="O130" s="59"/>
      <c r="P130" s="156">
        <f>O130*H130</f>
        <v>0</v>
      </c>
      <c r="Q130" s="156">
        <v>0</v>
      </c>
      <c r="R130" s="156">
        <f>Q130*H130</f>
        <v>0</v>
      </c>
      <c r="S130" s="156">
        <v>0</v>
      </c>
      <c r="T130" s="15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152</v>
      </c>
      <c r="AT130" s="158" t="s">
        <v>148</v>
      </c>
      <c r="AU130" s="158" t="s">
        <v>21</v>
      </c>
      <c r="AY130" s="17" t="s">
        <v>146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17" t="s">
        <v>93</v>
      </c>
      <c r="BK130" s="159">
        <f>ROUND(I130*H130,2)</f>
        <v>0</v>
      </c>
      <c r="BL130" s="17" t="s">
        <v>152</v>
      </c>
      <c r="BM130" s="158" t="s">
        <v>319</v>
      </c>
    </row>
    <row r="131" spans="1:65" s="2" customFormat="1" ht="19.5">
      <c r="A131" s="33"/>
      <c r="B131" s="34"/>
      <c r="C131" s="33"/>
      <c r="D131" s="161" t="s">
        <v>167</v>
      </c>
      <c r="E131" s="33"/>
      <c r="F131" s="177" t="s">
        <v>173</v>
      </c>
      <c r="G131" s="33"/>
      <c r="H131" s="33"/>
      <c r="I131" s="178"/>
      <c r="J131" s="33"/>
      <c r="K131" s="33"/>
      <c r="L131" s="34"/>
      <c r="M131" s="179"/>
      <c r="N131" s="180"/>
      <c r="O131" s="59"/>
      <c r="P131" s="59"/>
      <c r="Q131" s="59"/>
      <c r="R131" s="59"/>
      <c r="S131" s="59"/>
      <c r="T131" s="60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7" t="s">
        <v>167</v>
      </c>
      <c r="AU131" s="17" t="s">
        <v>21</v>
      </c>
    </row>
    <row r="132" spans="1:65" s="13" customFormat="1" ht="11.25">
      <c r="B132" s="160"/>
      <c r="D132" s="161" t="s">
        <v>154</v>
      </c>
      <c r="E132" s="162" t="s">
        <v>1</v>
      </c>
      <c r="F132" s="163" t="s">
        <v>320</v>
      </c>
      <c r="H132" s="164">
        <v>38.74</v>
      </c>
      <c r="I132" s="165"/>
      <c r="L132" s="160"/>
      <c r="M132" s="166"/>
      <c r="N132" s="167"/>
      <c r="O132" s="167"/>
      <c r="P132" s="167"/>
      <c r="Q132" s="167"/>
      <c r="R132" s="167"/>
      <c r="S132" s="167"/>
      <c r="T132" s="168"/>
      <c r="AT132" s="162" t="s">
        <v>154</v>
      </c>
      <c r="AU132" s="162" t="s">
        <v>21</v>
      </c>
      <c r="AV132" s="13" t="s">
        <v>21</v>
      </c>
      <c r="AW132" s="13" t="s">
        <v>40</v>
      </c>
      <c r="AX132" s="13" t="s">
        <v>93</v>
      </c>
      <c r="AY132" s="162" t="s">
        <v>146</v>
      </c>
    </row>
    <row r="133" spans="1:65" s="12" customFormat="1" ht="22.9" customHeight="1">
      <c r="B133" s="132"/>
      <c r="D133" s="133" t="s">
        <v>84</v>
      </c>
      <c r="E133" s="143" t="s">
        <v>176</v>
      </c>
      <c r="F133" s="143" t="s">
        <v>177</v>
      </c>
      <c r="I133" s="135"/>
      <c r="J133" s="144">
        <f>BK133</f>
        <v>0</v>
      </c>
      <c r="L133" s="132"/>
      <c r="M133" s="137"/>
      <c r="N133" s="138"/>
      <c r="O133" s="138"/>
      <c r="P133" s="139">
        <f>SUM(P134:P145)</f>
        <v>0</v>
      </c>
      <c r="Q133" s="138"/>
      <c r="R133" s="139">
        <f>SUM(R134:R145)</f>
        <v>24.083365399999998</v>
      </c>
      <c r="S133" s="138"/>
      <c r="T133" s="140">
        <f>SUM(T134:T145)</f>
        <v>0</v>
      </c>
      <c r="AR133" s="133" t="s">
        <v>93</v>
      </c>
      <c r="AT133" s="141" t="s">
        <v>84</v>
      </c>
      <c r="AU133" s="141" t="s">
        <v>93</v>
      </c>
      <c r="AY133" s="133" t="s">
        <v>146</v>
      </c>
      <c r="BK133" s="142">
        <f>SUM(BK134:BK145)</f>
        <v>0</v>
      </c>
    </row>
    <row r="134" spans="1:65" s="2" customFormat="1" ht="24.2" customHeight="1">
      <c r="A134" s="33"/>
      <c r="B134" s="145"/>
      <c r="C134" s="146" t="s">
        <v>152</v>
      </c>
      <c r="D134" s="146" t="s">
        <v>148</v>
      </c>
      <c r="E134" s="147" t="s">
        <v>178</v>
      </c>
      <c r="F134" s="148" t="s">
        <v>179</v>
      </c>
      <c r="G134" s="149" t="s">
        <v>151</v>
      </c>
      <c r="H134" s="150">
        <v>38.74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50</v>
      </c>
      <c r="O134" s="59"/>
      <c r="P134" s="156">
        <f>O134*H134</f>
        <v>0</v>
      </c>
      <c r="Q134" s="156">
        <v>0.34499999999999997</v>
      </c>
      <c r="R134" s="156">
        <f>Q134*H134</f>
        <v>13.3653</v>
      </c>
      <c r="S134" s="156">
        <v>0</v>
      </c>
      <c r="T134" s="15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152</v>
      </c>
      <c r="AT134" s="158" t="s">
        <v>148</v>
      </c>
      <c r="AU134" s="158" t="s">
        <v>21</v>
      </c>
      <c r="AY134" s="17" t="s">
        <v>146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93</v>
      </c>
      <c r="BK134" s="159">
        <f>ROUND(I134*H134,2)</f>
        <v>0</v>
      </c>
      <c r="BL134" s="17" t="s">
        <v>152</v>
      </c>
      <c r="BM134" s="158" t="s">
        <v>321</v>
      </c>
    </row>
    <row r="135" spans="1:65" s="2" customFormat="1" ht="19.5">
      <c r="A135" s="33"/>
      <c r="B135" s="34"/>
      <c r="C135" s="33"/>
      <c r="D135" s="161" t="s">
        <v>167</v>
      </c>
      <c r="E135" s="33"/>
      <c r="F135" s="177" t="s">
        <v>181</v>
      </c>
      <c r="G135" s="33"/>
      <c r="H135" s="33"/>
      <c r="I135" s="178"/>
      <c r="J135" s="33"/>
      <c r="K135" s="33"/>
      <c r="L135" s="34"/>
      <c r="M135" s="179"/>
      <c r="N135" s="180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7" t="s">
        <v>167</v>
      </c>
      <c r="AU135" s="17" t="s">
        <v>21</v>
      </c>
    </row>
    <row r="136" spans="1:65" s="13" customFormat="1" ht="11.25">
      <c r="B136" s="160"/>
      <c r="D136" s="161" t="s">
        <v>154</v>
      </c>
      <c r="E136" s="162" t="s">
        <v>1</v>
      </c>
      <c r="F136" s="163" t="s">
        <v>320</v>
      </c>
      <c r="H136" s="164">
        <v>38.74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154</v>
      </c>
      <c r="AU136" s="162" t="s">
        <v>21</v>
      </c>
      <c r="AV136" s="13" t="s">
        <v>21</v>
      </c>
      <c r="AW136" s="13" t="s">
        <v>40</v>
      </c>
      <c r="AX136" s="13" t="s">
        <v>93</v>
      </c>
      <c r="AY136" s="162" t="s">
        <v>146</v>
      </c>
    </row>
    <row r="137" spans="1:65" s="2" customFormat="1" ht="76.349999999999994" customHeight="1">
      <c r="A137" s="33"/>
      <c r="B137" s="145"/>
      <c r="C137" s="146" t="s">
        <v>176</v>
      </c>
      <c r="D137" s="146" t="s">
        <v>148</v>
      </c>
      <c r="E137" s="147" t="s">
        <v>322</v>
      </c>
      <c r="F137" s="148" t="s">
        <v>323</v>
      </c>
      <c r="G137" s="149" t="s">
        <v>151</v>
      </c>
      <c r="H137" s="150">
        <v>35.869999999999997</v>
      </c>
      <c r="I137" s="151"/>
      <c r="J137" s="152">
        <f>ROUND(I137*H137,2)</f>
        <v>0</v>
      </c>
      <c r="K137" s="153"/>
      <c r="L137" s="34"/>
      <c r="M137" s="154" t="s">
        <v>1</v>
      </c>
      <c r="N137" s="155" t="s">
        <v>50</v>
      </c>
      <c r="O137" s="59"/>
      <c r="P137" s="156">
        <f>O137*H137</f>
        <v>0</v>
      </c>
      <c r="Q137" s="156">
        <v>0.10362</v>
      </c>
      <c r="R137" s="156">
        <f>Q137*H137</f>
        <v>3.7168494000000001</v>
      </c>
      <c r="S137" s="156">
        <v>0</v>
      </c>
      <c r="T137" s="15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8" t="s">
        <v>152</v>
      </c>
      <c r="AT137" s="158" t="s">
        <v>148</v>
      </c>
      <c r="AU137" s="158" t="s">
        <v>21</v>
      </c>
      <c r="AY137" s="17" t="s">
        <v>146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7" t="s">
        <v>93</v>
      </c>
      <c r="BK137" s="159">
        <f>ROUND(I137*H137,2)</f>
        <v>0</v>
      </c>
      <c r="BL137" s="17" t="s">
        <v>152</v>
      </c>
      <c r="BM137" s="158" t="s">
        <v>324</v>
      </c>
    </row>
    <row r="138" spans="1:65" s="13" customFormat="1" ht="11.25">
      <c r="B138" s="160"/>
      <c r="D138" s="161" t="s">
        <v>154</v>
      </c>
      <c r="E138" s="162" t="s">
        <v>1</v>
      </c>
      <c r="F138" s="163" t="s">
        <v>325</v>
      </c>
      <c r="H138" s="164">
        <v>35.869999999999997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154</v>
      </c>
      <c r="AU138" s="162" t="s">
        <v>21</v>
      </c>
      <c r="AV138" s="13" t="s">
        <v>21</v>
      </c>
      <c r="AW138" s="13" t="s">
        <v>40</v>
      </c>
      <c r="AX138" s="13" t="s">
        <v>93</v>
      </c>
      <c r="AY138" s="162" t="s">
        <v>146</v>
      </c>
    </row>
    <row r="139" spans="1:65" s="2" customFormat="1" ht="24.2" customHeight="1">
      <c r="A139" s="33"/>
      <c r="B139" s="145"/>
      <c r="C139" s="181" t="s">
        <v>182</v>
      </c>
      <c r="D139" s="181" t="s">
        <v>189</v>
      </c>
      <c r="E139" s="182" t="s">
        <v>190</v>
      </c>
      <c r="F139" s="183" t="s">
        <v>191</v>
      </c>
      <c r="G139" s="184" t="s">
        <v>151</v>
      </c>
      <c r="H139" s="185">
        <v>3.698</v>
      </c>
      <c r="I139" s="186"/>
      <c r="J139" s="187">
        <f>ROUND(I139*H139,2)</f>
        <v>0</v>
      </c>
      <c r="K139" s="188"/>
      <c r="L139" s="189"/>
      <c r="M139" s="190" t="s">
        <v>1</v>
      </c>
      <c r="N139" s="191" t="s">
        <v>50</v>
      </c>
      <c r="O139" s="59"/>
      <c r="P139" s="156">
        <f>O139*H139</f>
        <v>0</v>
      </c>
      <c r="Q139" s="156">
        <v>0.17599999999999999</v>
      </c>
      <c r="R139" s="156">
        <f>Q139*H139</f>
        <v>0.65084799999999998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192</v>
      </c>
      <c r="AT139" s="158" t="s">
        <v>189</v>
      </c>
      <c r="AU139" s="158" t="s">
        <v>21</v>
      </c>
      <c r="AY139" s="17" t="s">
        <v>146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7" t="s">
        <v>93</v>
      </c>
      <c r="BK139" s="159">
        <f>ROUND(I139*H139,2)</f>
        <v>0</v>
      </c>
      <c r="BL139" s="17" t="s">
        <v>152</v>
      </c>
      <c r="BM139" s="158" t="s">
        <v>326</v>
      </c>
    </row>
    <row r="140" spans="1:65" s="13" customFormat="1" ht="11.25">
      <c r="B140" s="160"/>
      <c r="D140" s="161" t="s">
        <v>154</v>
      </c>
      <c r="E140" s="162" t="s">
        <v>1</v>
      </c>
      <c r="F140" s="163" t="s">
        <v>327</v>
      </c>
      <c r="H140" s="164">
        <v>3.59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154</v>
      </c>
      <c r="AU140" s="162" t="s">
        <v>21</v>
      </c>
      <c r="AV140" s="13" t="s">
        <v>21</v>
      </c>
      <c r="AW140" s="13" t="s">
        <v>40</v>
      </c>
      <c r="AX140" s="13" t="s">
        <v>93</v>
      </c>
      <c r="AY140" s="162" t="s">
        <v>146</v>
      </c>
    </row>
    <row r="141" spans="1:65" s="13" customFormat="1" ht="11.25">
      <c r="B141" s="160"/>
      <c r="D141" s="161" t="s">
        <v>154</v>
      </c>
      <c r="F141" s="163" t="s">
        <v>328</v>
      </c>
      <c r="H141" s="164">
        <v>3.698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154</v>
      </c>
      <c r="AU141" s="162" t="s">
        <v>21</v>
      </c>
      <c r="AV141" s="13" t="s">
        <v>21</v>
      </c>
      <c r="AW141" s="13" t="s">
        <v>3</v>
      </c>
      <c r="AX141" s="13" t="s">
        <v>93</v>
      </c>
      <c r="AY141" s="162" t="s">
        <v>146</v>
      </c>
    </row>
    <row r="142" spans="1:65" s="2" customFormat="1" ht="14.45" customHeight="1">
      <c r="A142" s="33"/>
      <c r="B142" s="145"/>
      <c r="C142" s="181" t="s">
        <v>188</v>
      </c>
      <c r="D142" s="181" t="s">
        <v>189</v>
      </c>
      <c r="E142" s="182" t="s">
        <v>197</v>
      </c>
      <c r="F142" s="183" t="s">
        <v>198</v>
      </c>
      <c r="G142" s="184" t="s">
        <v>151</v>
      </c>
      <c r="H142" s="185">
        <v>33.247999999999998</v>
      </c>
      <c r="I142" s="186"/>
      <c r="J142" s="187">
        <f>ROUND(I142*H142,2)</f>
        <v>0</v>
      </c>
      <c r="K142" s="188"/>
      <c r="L142" s="189"/>
      <c r="M142" s="190" t="s">
        <v>1</v>
      </c>
      <c r="N142" s="191" t="s">
        <v>50</v>
      </c>
      <c r="O142" s="59"/>
      <c r="P142" s="156">
        <f>O142*H142</f>
        <v>0</v>
      </c>
      <c r="Q142" s="156">
        <v>0.191</v>
      </c>
      <c r="R142" s="156">
        <f>Q142*H142</f>
        <v>6.3503679999999996</v>
      </c>
      <c r="S142" s="156">
        <v>0</v>
      </c>
      <c r="T142" s="15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192</v>
      </c>
      <c r="AT142" s="158" t="s">
        <v>189</v>
      </c>
      <c r="AU142" s="158" t="s">
        <v>21</v>
      </c>
      <c r="AY142" s="17" t="s">
        <v>146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7" t="s">
        <v>93</v>
      </c>
      <c r="BK142" s="159">
        <f>ROUND(I142*H142,2)</f>
        <v>0</v>
      </c>
      <c r="BL142" s="17" t="s">
        <v>152</v>
      </c>
      <c r="BM142" s="158" t="s">
        <v>329</v>
      </c>
    </row>
    <row r="143" spans="1:65" s="13" customFormat="1" ht="11.25">
      <c r="B143" s="160"/>
      <c r="D143" s="161" t="s">
        <v>154</v>
      </c>
      <c r="E143" s="162" t="s">
        <v>1</v>
      </c>
      <c r="F143" s="163" t="s">
        <v>330</v>
      </c>
      <c r="H143" s="164">
        <v>32.28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154</v>
      </c>
      <c r="AU143" s="162" t="s">
        <v>21</v>
      </c>
      <c r="AV143" s="13" t="s">
        <v>21</v>
      </c>
      <c r="AW143" s="13" t="s">
        <v>40</v>
      </c>
      <c r="AX143" s="13" t="s">
        <v>93</v>
      </c>
      <c r="AY143" s="162" t="s">
        <v>146</v>
      </c>
    </row>
    <row r="144" spans="1:65" s="13" customFormat="1" ht="11.25">
      <c r="B144" s="160"/>
      <c r="D144" s="161" t="s">
        <v>154</v>
      </c>
      <c r="F144" s="163" t="s">
        <v>331</v>
      </c>
      <c r="H144" s="164">
        <v>33.247999999999998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154</v>
      </c>
      <c r="AU144" s="162" t="s">
        <v>21</v>
      </c>
      <c r="AV144" s="13" t="s">
        <v>21</v>
      </c>
      <c r="AW144" s="13" t="s">
        <v>3</v>
      </c>
      <c r="AX144" s="13" t="s">
        <v>93</v>
      </c>
      <c r="AY144" s="162" t="s">
        <v>146</v>
      </c>
    </row>
    <row r="145" spans="1:65" s="2" customFormat="1" ht="24.2" customHeight="1">
      <c r="A145" s="33"/>
      <c r="B145" s="145"/>
      <c r="C145" s="146" t="s">
        <v>192</v>
      </c>
      <c r="D145" s="146" t="s">
        <v>148</v>
      </c>
      <c r="E145" s="147" t="s">
        <v>204</v>
      </c>
      <c r="F145" s="148" t="s">
        <v>205</v>
      </c>
      <c r="G145" s="149" t="s">
        <v>151</v>
      </c>
      <c r="H145" s="150">
        <v>35.869999999999997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50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152</v>
      </c>
      <c r="AT145" s="158" t="s">
        <v>148</v>
      </c>
      <c r="AU145" s="158" t="s">
        <v>21</v>
      </c>
      <c r="AY145" s="17" t="s">
        <v>146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7" t="s">
        <v>93</v>
      </c>
      <c r="BK145" s="159">
        <f>ROUND(I145*H145,2)</f>
        <v>0</v>
      </c>
      <c r="BL145" s="17" t="s">
        <v>152</v>
      </c>
      <c r="BM145" s="158" t="s">
        <v>332</v>
      </c>
    </row>
    <row r="146" spans="1:65" s="12" customFormat="1" ht="22.9" customHeight="1">
      <c r="B146" s="132"/>
      <c r="D146" s="133" t="s">
        <v>84</v>
      </c>
      <c r="E146" s="143" t="s">
        <v>203</v>
      </c>
      <c r="F146" s="143" t="s">
        <v>219</v>
      </c>
      <c r="I146" s="135"/>
      <c r="J146" s="144">
        <f>BK146</f>
        <v>0</v>
      </c>
      <c r="L146" s="132"/>
      <c r="M146" s="137"/>
      <c r="N146" s="138"/>
      <c r="O146" s="138"/>
      <c r="P146" s="139">
        <f>SUM(P147:P154)</f>
        <v>0</v>
      </c>
      <c r="Q146" s="138"/>
      <c r="R146" s="139">
        <f>SUM(R147:R154)</f>
        <v>1.9443419</v>
      </c>
      <c r="S146" s="138"/>
      <c r="T146" s="140">
        <f>SUM(T147:T154)</f>
        <v>0</v>
      </c>
      <c r="AR146" s="133" t="s">
        <v>93</v>
      </c>
      <c r="AT146" s="141" t="s">
        <v>84</v>
      </c>
      <c r="AU146" s="141" t="s">
        <v>93</v>
      </c>
      <c r="AY146" s="133" t="s">
        <v>146</v>
      </c>
      <c r="BK146" s="142">
        <f>SUM(BK147:BK154)</f>
        <v>0</v>
      </c>
    </row>
    <row r="147" spans="1:65" s="2" customFormat="1" ht="24.2" customHeight="1">
      <c r="A147" s="33"/>
      <c r="B147" s="145"/>
      <c r="C147" s="146" t="s">
        <v>203</v>
      </c>
      <c r="D147" s="146" t="s">
        <v>148</v>
      </c>
      <c r="E147" s="147" t="s">
        <v>233</v>
      </c>
      <c r="F147" s="148" t="s">
        <v>234</v>
      </c>
      <c r="G147" s="149" t="s">
        <v>165</v>
      </c>
      <c r="H147" s="150">
        <v>7.77</v>
      </c>
      <c r="I147" s="151"/>
      <c r="J147" s="152">
        <f>ROUND(I147*H147,2)</f>
        <v>0</v>
      </c>
      <c r="K147" s="153"/>
      <c r="L147" s="34"/>
      <c r="M147" s="154" t="s">
        <v>1</v>
      </c>
      <c r="N147" s="155" t="s">
        <v>50</v>
      </c>
      <c r="O147" s="59"/>
      <c r="P147" s="156">
        <f>O147*H147</f>
        <v>0</v>
      </c>
      <c r="Q147" s="156">
        <v>0.14066999999999999</v>
      </c>
      <c r="R147" s="156">
        <f>Q147*H147</f>
        <v>1.0930058999999999</v>
      </c>
      <c r="S147" s="156">
        <v>0</v>
      </c>
      <c r="T147" s="15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8" t="s">
        <v>152</v>
      </c>
      <c r="AT147" s="158" t="s">
        <v>148</v>
      </c>
      <c r="AU147" s="158" t="s">
        <v>21</v>
      </c>
      <c r="AY147" s="17" t="s">
        <v>146</v>
      </c>
      <c r="BE147" s="159">
        <f>IF(N147="základní",J147,0)</f>
        <v>0</v>
      </c>
      <c r="BF147" s="159">
        <f>IF(N147="snížená",J147,0)</f>
        <v>0</v>
      </c>
      <c r="BG147" s="159">
        <f>IF(N147="zákl. přenesená",J147,0)</f>
        <v>0</v>
      </c>
      <c r="BH147" s="159">
        <f>IF(N147="sníž. přenesená",J147,0)</f>
        <v>0</v>
      </c>
      <c r="BI147" s="159">
        <f>IF(N147="nulová",J147,0)</f>
        <v>0</v>
      </c>
      <c r="BJ147" s="17" t="s">
        <v>93</v>
      </c>
      <c r="BK147" s="159">
        <f>ROUND(I147*H147,2)</f>
        <v>0</v>
      </c>
      <c r="BL147" s="17" t="s">
        <v>152</v>
      </c>
      <c r="BM147" s="158" t="s">
        <v>333</v>
      </c>
    </row>
    <row r="148" spans="1:65" s="13" customFormat="1" ht="11.25">
      <c r="B148" s="160"/>
      <c r="D148" s="161" t="s">
        <v>154</v>
      </c>
      <c r="E148" s="162" t="s">
        <v>1</v>
      </c>
      <c r="F148" s="163" t="s">
        <v>334</v>
      </c>
      <c r="H148" s="164">
        <v>7.77</v>
      </c>
      <c r="I148" s="165"/>
      <c r="L148" s="160"/>
      <c r="M148" s="166"/>
      <c r="N148" s="167"/>
      <c r="O148" s="167"/>
      <c r="P148" s="167"/>
      <c r="Q148" s="167"/>
      <c r="R148" s="167"/>
      <c r="S148" s="167"/>
      <c r="T148" s="168"/>
      <c r="AT148" s="162" t="s">
        <v>154</v>
      </c>
      <c r="AU148" s="162" t="s">
        <v>21</v>
      </c>
      <c r="AV148" s="13" t="s">
        <v>21</v>
      </c>
      <c r="AW148" s="13" t="s">
        <v>40</v>
      </c>
      <c r="AX148" s="13" t="s">
        <v>93</v>
      </c>
      <c r="AY148" s="162" t="s">
        <v>146</v>
      </c>
    </row>
    <row r="149" spans="1:65" s="2" customFormat="1" ht="14.45" customHeight="1">
      <c r="A149" s="33"/>
      <c r="B149" s="145"/>
      <c r="C149" s="181" t="s">
        <v>208</v>
      </c>
      <c r="D149" s="181" t="s">
        <v>189</v>
      </c>
      <c r="E149" s="182" t="s">
        <v>244</v>
      </c>
      <c r="F149" s="183" t="s">
        <v>245</v>
      </c>
      <c r="G149" s="184" t="s">
        <v>165</v>
      </c>
      <c r="H149" s="185">
        <v>8.1590000000000007</v>
      </c>
      <c r="I149" s="186"/>
      <c r="J149" s="187">
        <f>ROUND(I149*H149,2)</f>
        <v>0</v>
      </c>
      <c r="K149" s="188"/>
      <c r="L149" s="189"/>
      <c r="M149" s="190" t="s">
        <v>1</v>
      </c>
      <c r="N149" s="191" t="s">
        <v>50</v>
      </c>
      <c r="O149" s="59"/>
      <c r="P149" s="156">
        <f>O149*H149</f>
        <v>0</v>
      </c>
      <c r="Q149" s="156">
        <v>0.104</v>
      </c>
      <c r="R149" s="156">
        <f>Q149*H149</f>
        <v>0.84853600000000007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192</v>
      </c>
      <c r="AT149" s="158" t="s">
        <v>189</v>
      </c>
      <c r="AU149" s="158" t="s">
        <v>21</v>
      </c>
      <c r="AY149" s="17" t="s">
        <v>146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7" t="s">
        <v>93</v>
      </c>
      <c r="BK149" s="159">
        <f>ROUND(I149*H149,2)</f>
        <v>0</v>
      </c>
      <c r="BL149" s="17" t="s">
        <v>152</v>
      </c>
      <c r="BM149" s="158" t="s">
        <v>335</v>
      </c>
    </row>
    <row r="150" spans="1:65" s="13" customFormat="1" ht="11.25">
      <c r="B150" s="160"/>
      <c r="D150" s="161" t="s">
        <v>154</v>
      </c>
      <c r="E150" s="162" t="s">
        <v>1</v>
      </c>
      <c r="F150" s="163" t="s">
        <v>336</v>
      </c>
      <c r="H150" s="164">
        <v>7.77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154</v>
      </c>
      <c r="AU150" s="162" t="s">
        <v>21</v>
      </c>
      <c r="AV150" s="13" t="s">
        <v>21</v>
      </c>
      <c r="AW150" s="13" t="s">
        <v>40</v>
      </c>
      <c r="AX150" s="13" t="s">
        <v>93</v>
      </c>
      <c r="AY150" s="162" t="s">
        <v>146</v>
      </c>
    </row>
    <row r="151" spans="1:65" s="13" customFormat="1" ht="11.25">
      <c r="B151" s="160"/>
      <c r="D151" s="161" t="s">
        <v>154</v>
      </c>
      <c r="F151" s="163" t="s">
        <v>337</v>
      </c>
      <c r="H151" s="164">
        <v>8.1590000000000007</v>
      </c>
      <c r="I151" s="165"/>
      <c r="L151" s="160"/>
      <c r="M151" s="166"/>
      <c r="N151" s="167"/>
      <c r="O151" s="167"/>
      <c r="P151" s="167"/>
      <c r="Q151" s="167"/>
      <c r="R151" s="167"/>
      <c r="S151" s="167"/>
      <c r="T151" s="168"/>
      <c r="AT151" s="162" t="s">
        <v>154</v>
      </c>
      <c r="AU151" s="162" t="s">
        <v>21</v>
      </c>
      <c r="AV151" s="13" t="s">
        <v>21</v>
      </c>
      <c r="AW151" s="13" t="s">
        <v>3</v>
      </c>
      <c r="AX151" s="13" t="s">
        <v>93</v>
      </c>
      <c r="AY151" s="162" t="s">
        <v>146</v>
      </c>
    </row>
    <row r="152" spans="1:65" s="2" customFormat="1" ht="37.9" customHeight="1">
      <c r="A152" s="33"/>
      <c r="B152" s="145"/>
      <c r="C152" s="146" t="s">
        <v>214</v>
      </c>
      <c r="D152" s="146" t="s">
        <v>148</v>
      </c>
      <c r="E152" s="147" t="s">
        <v>272</v>
      </c>
      <c r="F152" s="148" t="s">
        <v>273</v>
      </c>
      <c r="G152" s="149" t="s">
        <v>165</v>
      </c>
      <c r="H152" s="150">
        <v>8</v>
      </c>
      <c r="I152" s="151"/>
      <c r="J152" s="152">
        <f>ROUND(I152*H152,2)</f>
        <v>0</v>
      </c>
      <c r="K152" s="153"/>
      <c r="L152" s="34"/>
      <c r="M152" s="154" t="s">
        <v>1</v>
      </c>
      <c r="N152" s="155" t="s">
        <v>50</v>
      </c>
      <c r="O152" s="59"/>
      <c r="P152" s="156">
        <f>O152*H152</f>
        <v>0</v>
      </c>
      <c r="Q152" s="156">
        <v>1.0000000000000001E-5</v>
      </c>
      <c r="R152" s="156">
        <f>Q152*H152</f>
        <v>8.0000000000000007E-5</v>
      </c>
      <c r="S152" s="156">
        <v>0</v>
      </c>
      <c r="T152" s="15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152</v>
      </c>
      <c r="AT152" s="158" t="s">
        <v>148</v>
      </c>
      <c r="AU152" s="158" t="s">
        <v>21</v>
      </c>
      <c r="AY152" s="17" t="s">
        <v>146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7" t="s">
        <v>93</v>
      </c>
      <c r="BK152" s="159">
        <f>ROUND(I152*H152,2)</f>
        <v>0</v>
      </c>
      <c r="BL152" s="17" t="s">
        <v>152</v>
      </c>
      <c r="BM152" s="158" t="s">
        <v>338</v>
      </c>
    </row>
    <row r="153" spans="1:65" s="13" customFormat="1" ht="11.25">
      <c r="B153" s="160"/>
      <c r="D153" s="161" t="s">
        <v>154</v>
      </c>
      <c r="E153" s="162" t="s">
        <v>1</v>
      </c>
      <c r="F153" s="163" t="s">
        <v>339</v>
      </c>
      <c r="H153" s="164">
        <v>8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154</v>
      </c>
      <c r="AU153" s="162" t="s">
        <v>21</v>
      </c>
      <c r="AV153" s="13" t="s">
        <v>21</v>
      </c>
      <c r="AW153" s="13" t="s">
        <v>40</v>
      </c>
      <c r="AX153" s="13" t="s">
        <v>93</v>
      </c>
      <c r="AY153" s="162" t="s">
        <v>146</v>
      </c>
    </row>
    <row r="154" spans="1:65" s="2" customFormat="1" ht="49.15" customHeight="1">
      <c r="A154" s="33"/>
      <c r="B154" s="145"/>
      <c r="C154" s="146" t="s">
        <v>220</v>
      </c>
      <c r="D154" s="146" t="s">
        <v>148</v>
      </c>
      <c r="E154" s="147" t="s">
        <v>276</v>
      </c>
      <c r="F154" s="148" t="s">
        <v>277</v>
      </c>
      <c r="G154" s="149" t="s">
        <v>165</v>
      </c>
      <c r="H154" s="150">
        <v>8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50</v>
      </c>
      <c r="O154" s="59"/>
      <c r="P154" s="156">
        <f>O154*H154</f>
        <v>0</v>
      </c>
      <c r="Q154" s="156">
        <v>3.4000000000000002E-4</v>
      </c>
      <c r="R154" s="156">
        <f>Q154*H154</f>
        <v>2.7200000000000002E-3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152</v>
      </c>
      <c r="AT154" s="158" t="s">
        <v>148</v>
      </c>
      <c r="AU154" s="158" t="s">
        <v>21</v>
      </c>
      <c r="AY154" s="17" t="s">
        <v>146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7" t="s">
        <v>93</v>
      </c>
      <c r="BK154" s="159">
        <f>ROUND(I154*H154,2)</f>
        <v>0</v>
      </c>
      <c r="BL154" s="17" t="s">
        <v>152</v>
      </c>
      <c r="BM154" s="158" t="s">
        <v>340</v>
      </c>
    </row>
    <row r="155" spans="1:65" s="12" customFormat="1" ht="22.9" customHeight="1">
      <c r="B155" s="132"/>
      <c r="D155" s="133" t="s">
        <v>84</v>
      </c>
      <c r="E155" s="143" t="s">
        <v>283</v>
      </c>
      <c r="F155" s="143" t="s">
        <v>284</v>
      </c>
      <c r="I155" s="135"/>
      <c r="J155" s="144">
        <f>BK155</f>
        <v>0</v>
      </c>
      <c r="L155" s="132"/>
      <c r="M155" s="137"/>
      <c r="N155" s="138"/>
      <c r="O155" s="138"/>
      <c r="P155" s="139">
        <f>SUM(P156:P160)</f>
        <v>0</v>
      </c>
      <c r="Q155" s="138"/>
      <c r="R155" s="139">
        <f>SUM(R156:R160)</f>
        <v>0</v>
      </c>
      <c r="S155" s="138"/>
      <c r="T155" s="140">
        <f>SUM(T156:T160)</f>
        <v>0</v>
      </c>
      <c r="AR155" s="133" t="s">
        <v>93</v>
      </c>
      <c r="AT155" s="141" t="s">
        <v>84</v>
      </c>
      <c r="AU155" s="141" t="s">
        <v>93</v>
      </c>
      <c r="AY155" s="133" t="s">
        <v>146</v>
      </c>
      <c r="BK155" s="142">
        <f>SUM(BK156:BK160)</f>
        <v>0</v>
      </c>
    </row>
    <row r="156" spans="1:65" s="2" customFormat="1" ht="14.45" customHeight="1">
      <c r="A156" s="33"/>
      <c r="B156" s="145"/>
      <c r="C156" s="146" t="s">
        <v>225</v>
      </c>
      <c r="D156" s="146" t="s">
        <v>148</v>
      </c>
      <c r="E156" s="147" t="s">
        <v>286</v>
      </c>
      <c r="F156" s="148" t="s">
        <v>287</v>
      </c>
      <c r="G156" s="149" t="s">
        <v>288</v>
      </c>
      <c r="H156" s="150">
        <v>12.8</v>
      </c>
      <c r="I156" s="151"/>
      <c r="J156" s="152">
        <f>ROUND(I156*H156,2)</f>
        <v>0</v>
      </c>
      <c r="K156" s="153"/>
      <c r="L156" s="34"/>
      <c r="M156" s="154" t="s">
        <v>1</v>
      </c>
      <c r="N156" s="155" t="s">
        <v>50</v>
      </c>
      <c r="O156" s="59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152</v>
      </c>
      <c r="AT156" s="158" t="s">
        <v>148</v>
      </c>
      <c r="AU156" s="158" t="s">
        <v>21</v>
      </c>
      <c r="AY156" s="17" t="s">
        <v>146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7" t="s">
        <v>93</v>
      </c>
      <c r="BK156" s="159">
        <f>ROUND(I156*H156,2)</f>
        <v>0</v>
      </c>
      <c r="BL156" s="17" t="s">
        <v>152</v>
      </c>
      <c r="BM156" s="158" t="s">
        <v>341</v>
      </c>
    </row>
    <row r="157" spans="1:65" s="2" customFormat="1" ht="24.2" customHeight="1">
      <c r="A157" s="33"/>
      <c r="B157" s="145"/>
      <c r="C157" s="146" t="s">
        <v>232</v>
      </c>
      <c r="D157" s="146" t="s">
        <v>148</v>
      </c>
      <c r="E157" s="147" t="s">
        <v>291</v>
      </c>
      <c r="F157" s="148" t="s">
        <v>292</v>
      </c>
      <c r="G157" s="149" t="s">
        <v>288</v>
      </c>
      <c r="H157" s="150">
        <v>115.2</v>
      </c>
      <c r="I157" s="151"/>
      <c r="J157" s="152">
        <f>ROUND(I157*H157,2)</f>
        <v>0</v>
      </c>
      <c r="K157" s="153"/>
      <c r="L157" s="34"/>
      <c r="M157" s="154" t="s">
        <v>1</v>
      </c>
      <c r="N157" s="155" t="s">
        <v>50</v>
      </c>
      <c r="O157" s="59"/>
      <c r="P157" s="156">
        <f>O157*H157</f>
        <v>0</v>
      </c>
      <c r="Q157" s="156">
        <v>0</v>
      </c>
      <c r="R157" s="156">
        <f>Q157*H157</f>
        <v>0</v>
      </c>
      <c r="S157" s="156">
        <v>0</v>
      </c>
      <c r="T157" s="15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58" t="s">
        <v>152</v>
      </c>
      <c r="AT157" s="158" t="s">
        <v>148</v>
      </c>
      <c r="AU157" s="158" t="s">
        <v>21</v>
      </c>
      <c r="AY157" s="17" t="s">
        <v>146</v>
      </c>
      <c r="BE157" s="159">
        <f>IF(N157="základní",J157,0)</f>
        <v>0</v>
      </c>
      <c r="BF157" s="159">
        <f>IF(N157="snížená",J157,0)</f>
        <v>0</v>
      </c>
      <c r="BG157" s="159">
        <f>IF(N157="zákl. přenesená",J157,0)</f>
        <v>0</v>
      </c>
      <c r="BH157" s="159">
        <f>IF(N157="sníž. přenesená",J157,0)</f>
        <v>0</v>
      </c>
      <c r="BI157" s="159">
        <f>IF(N157="nulová",J157,0)</f>
        <v>0</v>
      </c>
      <c r="BJ157" s="17" t="s">
        <v>93</v>
      </c>
      <c r="BK157" s="159">
        <f>ROUND(I157*H157,2)</f>
        <v>0</v>
      </c>
      <c r="BL157" s="17" t="s">
        <v>152</v>
      </c>
      <c r="BM157" s="158" t="s">
        <v>342</v>
      </c>
    </row>
    <row r="158" spans="1:65" s="2" customFormat="1" ht="19.5">
      <c r="A158" s="33"/>
      <c r="B158" s="34"/>
      <c r="C158" s="33"/>
      <c r="D158" s="161" t="s">
        <v>167</v>
      </c>
      <c r="E158" s="33"/>
      <c r="F158" s="177" t="s">
        <v>294</v>
      </c>
      <c r="G158" s="33"/>
      <c r="H158" s="33"/>
      <c r="I158" s="178"/>
      <c r="J158" s="33"/>
      <c r="K158" s="33"/>
      <c r="L158" s="34"/>
      <c r="M158" s="179"/>
      <c r="N158" s="180"/>
      <c r="O158" s="59"/>
      <c r="P158" s="59"/>
      <c r="Q158" s="59"/>
      <c r="R158" s="59"/>
      <c r="S158" s="59"/>
      <c r="T158" s="60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7" t="s">
        <v>167</v>
      </c>
      <c r="AU158" s="17" t="s">
        <v>21</v>
      </c>
    </row>
    <row r="159" spans="1:65" s="13" customFormat="1" ht="11.25">
      <c r="B159" s="160"/>
      <c r="D159" s="161" t="s">
        <v>154</v>
      </c>
      <c r="F159" s="163" t="s">
        <v>343</v>
      </c>
      <c r="H159" s="164">
        <v>115.2</v>
      </c>
      <c r="I159" s="165"/>
      <c r="L159" s="160"/>
      <c r="M159" s="166"/>
      <c r="N159" s="167"/>
      <c r="O159" s="167"/>
      <c r="P159" s="167"/>
      <c r="Q159" s="167"/>
      <c r="R159" s="167"/>
      <c r="S159" s="167"/>
      <c r="T159" s="168"/>
      <c r="AT159" s="162" t="s">
        <v>154</v>
      </c>
      <c r="AU159" s="162" t="s">
        <v>21</v>
      </c>
      <c r="AV159" s="13" t="s">
        <v>21</v>
      </c>
      <c r="AW159" s="13" t="s">
        <v>3</v>
      </c>
      <c r="AX159" s="13" t="s">
        <v>93</v>
      </c>
      <c r="AY159" s="162" t="s">
        <v>146</v>
      </c>
    </row>
    <row r="160" spans="1:65" s="2" customFormat="1" ht="37.9" customHeight="1">
      <c r="A160" s="33"/>
      <c r="B160" s="145"/>
      <c r="C160" s="146" t="s">
        <v>8</v>
      </c>
      <c r="D160" s="146" t="s">
        <v>148</v>
      </c>
      <c r="E160" s="147" t="s">
        <v>302</v>
      </c>
      <c r="F160" s="148" t="s">
        <v>303</v>
      </c>
      <c r="G160" s="149" t="s">
        <v>288</v>
      </c>
      <c r="H160" s="150">
        <v>11.303000000000001</v>
      </c>
      <c r="I160" s="151"/>
      <c r="J160" s="152">
        <f>ROUND(I160*H160,2)</f>
        <v>0</v>
      </c>
      <c r="K160" s="153"/>
      <c r="L160" s="34"/>
      <c r="M160" s="154" t="s">
        <v>1</v>
      </c>
      <c r="N160" s="155" t="s">
        <v>50</v>
      </c>
      <c r="O160" s="59"/>
      <c r="P160" s="156">
        <f>O160*H160</f>
        <v>0</v>
      </c>
      <c r="Q160" s="156">
        <v>0</v>
      </c>
      <c r="R160" s="156">
        <f>Q160*H160</f>
        <v>0</v>
      </c>
      <c r="S160" s="156">
        <v>0</v>
      </c>
      <c r="T160" s="157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58" t="s">
        <v>152</v>
      </c>
      <c r="AT160" s="158" t="s">
        <v>148</v>
      </c>
      <c r="AU160" s="158" t="s">
        <v>21</v>
      </c>
      <c r="AY160" s="17" t="s">
        <v>146</v>
      </c>
      <c r="BE160" s="159">
        <f>IF(N160="základní",J160,0)</f>
        <v>0</v>
      </c>
      <c r="BF160" s="159">
        <f>IF(N160="snížená",J160,0)</f>
        <v>0</v>
      </c>
      <c r="BG160" s="159">
        <f>IF(N160="zákl. přenesená",J160,0)</f>
        <v>0</v>
      </c>
      <c r="BH160" s="159">
        <f>IF(N160="sníž. přenesená",J160,0)</f>
        <v>0</v>
      </c>
      <c r="BI160" s="159">
        <f>IF(N160="nulová",J160,0)</f>
        <v>0</v>
      </c>
      <c r="BJ160" s="17" t="s">
        <v>93</v>
      </c>
      <c r="BK160" s="159">
        <f>ROUND(I160*H160,2)</f>
        <v>0</v>
      </c>
      <c r="BL160" s="17" t="s">
        <v>152</v>
      </c>
      <c r="BM160" s="158" t="s">
        <v>344</v>
      </c>
    </row>
    <row r="161" spans="1:65" s="12" customFormat="1" ht="22.9" customHeight="1">
      <c r="B161" s="132"/>
      <c r="D161" s="133" t="s">
        <v>84</v>
      </c>
      <c r="E161" s="143" t="s">
        <v>306</v>
      </c>
      <c r="F161" s="143" t="s">
        <v>307</v>
      </c>
      <c r="I161" s="135"/>
      <c r="J161" s="144">
        <f>BK161</f>
        <v>0</v>
      </c>
      <c r="L161" s="132"/>
      <c r="M161" s="137"/>
      <c r="N161" s="138"/>
      <c r="O161" s="138"/>
      <c r="P161" s="139">
        <f>P162</f>
        <v>0</v>
      </c>
      <c r="Q161" s="138"/>
      <c r="R161" s="139">
        <f>R162</f>
        <v>0</v>
      </c>
      <c r="S161" s="138"/>
      <c r="T161" s="140">
        <f>T162</f>
        <v>0</v>
      </c>
      <c r="AR161" s="133" t="s">
        <v>93</v>
      </c>
      <c r="AT161" s="141" t="s">
        <v>84</v>
      </c>
      <c r="AU161" s="141" t="s">
        <v>93</v>
      </c>
      <c r="AY161" s="133" t="s">
        <v>146</v>
      </c>
      <c r="BK161" s="142">
        <f>BK162</f>
        <v>0</v>
      </c>
    </row>
    <row r="162" spans="1:65" s="2" customFormat="1" ht="37.9" customHeight="1">
      <c r="A162" s="33"/>
      <c r="B162" s="145"/>
      <c r="C162" s="146" t="s">
        <v>243</v>
      </c>
      <c r="D162" s="146" t="s">
        <v>148</v>
      </c>
      <c r="E162" s="147" t="s">
        <v>309</v>
      </c>
      <c r="F162" s="148" t="s">
        <v>310</v>
      </c>
      <c r="G162" s="149" t="s">
        <v>288</v>
      </c>
      <c r="H162" s="150">
        <v>26.027999999999999</v>
      </c>
      <c r="I162" s="151"/>
      <c r="J162" s="152">
        <f>ROUND(I162*H162,2)</f>
        <v>0</v>
      </c>
      <c r="K162" s="153"/>
      <c r="L162" s="34"/>
      <c r="M162" s="192" t="s">
        <v>1</v>
      </c>
      <c r="N162" s="193" t="s">
        <v>50</v>
      </c>
      <c r="O162" s="194"/>
      <c r="P162" s="195">
        <f>O162*H162</f>
        <v>0</v>
      </c>
      <c r="Q162" s="195">
        <v>0</v>
      </c>
      <c r="R162" s="195">
        <f>Q162*H162</f>
        <v>0</v>
      </c>
      <c r="S162" s="195">
        <v>0</v>
      </c>
      <c r="T162" s="196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8" t="s">
        <v>152</v>
      </c>
      <c r="AT162" s="158" t="s">
        <v>148</v>
      </c>
      <c r="AU162" s="158" t="s">
        <v>21</v>
      </c>
      <c r="AY162" s="17" t="s">
        <v>146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7" t="s">
        <v>93</v>
      </c>
      <c r="BK162" s="159">
        <f>ROUND(I162*H162,2)</f>
        <v>0</v>
      </c>
      <c r="BL162" s="17" t="s">
        <v>152</v>
      </c>
      <c r="BM162" s="158" t="s">
        <v>345</v>
      </c>
    </row>
    <row r="163" spans="1:65" s="2" customFormat="1" ht="6.95" customHeight="1">
      <c r="A163" s="33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34"/>
      <c r="M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</sheetData>
  <autoFilter ref="C121:K16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100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346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ROUND((SUM(BE122:BE172)),  2)</f>
        <v>0</v>
      </c>
      <c r="G33" s="33"/>
      <c r="H33" s="33"/>
      <c r="I33" s="101">
        <v>0.21</v>
      </c>
      <c r="J33" s="100">
        <f>ROUND(((SUM(BE122:BE172))*I33),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ROUND((SUM(BF122:BF172)),  2)</f>
        <v>0</v>
      </c>
      <c r="G34" s="33"/>
      <c r="H34" s="33"/>
      <c r="I34" s="101">
        <v>0.15</v>
      </c>
      <c r="J34" s="100">
        <f>ROUND(((SUM(BF122:BF172))*I34),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ROUND((SUM(BG122:BG172)),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ROUND((SUM(BH122:BH172)),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ROUND((SUM(BI122:BI172)),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SO 102.2 - Část B - sjezd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J123</f>
        <v>0</v>
      </c>
      <c r="L97" s="113"/>
    </row>
    <row r="98" spans="1:31" s="10" customFormat="1" ht="19.899999999999999" customHeight="1">
      <c r="B98" s="117"/>
      <c r="D98" s="118" t="s">
        <v>125</v>
      </c>
      <c r="E98" s="119"/>
      <c r="F98" s="119"/>
      <c r="G98" s="119"/>
      <c r="H98" s="119"/>
      <c r="I98" s="119"/>
      <c r="J98" s="120">
        <f>J124</f>
        <v>0</v>
      </c>
      <c r="L98" s="117"/>
    </row>
    <row r="99" spans="1:31" s="10" customFormat="1" ht="19.899999999999999" customHeight="1">
      <c r="B99" s="117"/>
      <c r="D99" s="118" t="s">
        <v>126</v>
      </c>
      <c r="E99" s="119"/>
      <c r="F99" s="119"/>
      <c r="G99" s="119"/>
      <c r="H99" s="119"/>
      <c r="I99" s="119"/>
      <c r="J99" s="120">
        <f>J135</f>
        <v>0</v>
      </c>
      <c r="L99" s="117"/>
    </row>
    <row r="100" spans="1:31" s="10" customFormat="1" ht="19.899999999999999" customHeight="1">
      <c r="B100" s="117"/>
      <c r="D100" s="118" t="s">
        <v>128</v>
      </c>
      <c r="E100" s="119"/>
      <c r="F100" s="119"/>
      <c r="G100" s="119"/>
      <c r="H100" s="119"/>
      <c r="I100" s="119"/>
      <c r="J100" s="120">
        <f>J148</f>
        <v>0</v>
      </c>
      <c r="L100" s="117"/>
    </row>
    <row r="101" spans="1:31" s="10" customFormat="1" ht="19.899999999999999" customHeight="1">
      <c r="B101" s="117"/>
      <c r="D101" s="118" t="s">
        <v>129</v>
      </c>
      <c r="E101" s="119"/>
      <c r="F101" s="119"/>
      <c r="G101" s="119"/>
      <c r="H101" s="119"/>
      <c r="I101" s="119"/>
      <c r="J101" s="120">
        <f>J161</f>
        <v>0</v>
      </c>
      <c r="L101" s="117"/>
    </row>
    <row r="102" spans="1:31" s="10" customFormat="1" ht="19.899999999999999" customHeight="1">
      <c r="B102" s="117"/>
      <c r="D102" s="118" t="s">
        <v>130</v>
      </c>
      <c r="E102" s="119"/>
      <c r="F102" s="119"/>
      <c r="G102" s="119"/>
      <c r="H102" s="119"/>
      <c r="I102" s="119"/>
      <c r="J102" s="120">
        <f>J170</f>
        <v>0</v>
      </c>
      <c r="L102" s="117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1" t="s">
        <v>131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7" t="s">
        <v>16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48" t="str">
        <f>E7</f>
        <v>Přechod pro chodce - Lokalita náměstí Svobody, Hořovice</v>
      </c>
      <c r="F112" s="249"/>
      <c r="G112" s="249"/>
      <c r="H112" s="24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117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09" t="str">
        <f>E9</f>
        <v>SO 102.2 - Část B - sjezd</v>
      </c>
      <c r="F114" s="250"/>
      <c r="G114" s="250"/>
      <c r="H114" s="250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7" t="s">
        <v>22</v>
      </c>
      <c r="D116" s="33"/>
      <c r="E116" s="33"/>
      <c r="F116" s="25" t="str">
        <f>F12</f>
        <v>Hořovice</v>
      </c>
      <c r="G116" s="33"/>
      <c r="H116" s="33"/>
      <c r="I116" s="27" t="s">
        <v>24</v>
      </c>
      <c r="J116" s="56" t="str">
        <f>IF(J12="","",J12)</f>
        <v>2. 5. 2022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40.15" customHeight="1">
      <c r="A118" s="33"/>
      <c r="B118" s="34"/>
      <c r="C118" s="27" t="s">
        <v>30</v>
      </c>
      <c r="D118" s="33"/>
      <c r="E118" s="33"/>
      <c r="F118" s="25" t="str">
        <f>E15</f>
        <v>Město Hořovice, Plackého nám. 2, 268 01</v>
      </c>
      <c r="G118" s="33"/>
      <c r="H118" s="33"/>
      <c r="I118" s="27" t="s">
        <v>37</v>
      </c>
      <c r="J118" s="31" t="str">
        <f>E21</f>
        <v>Ing. arch. Martin Jirovský Ph.D., MBA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40.15" customHeight="1">
      <c r="A119" s="33"/>
      <c r="B119" s="34"/>
      <c r="C119" s="27" t="s">
        <v>35</v>
      </c>
      <c r="D119" s="33"/>
      <c r="E119" s="33"/>
      <c r="F119" s="25" t="str">
        <f>IF(E18="","",E18)</f>
        <v>Vyplň údaj</v>
      </c>
      <c r="G119" s="33"/>
      <c r="H119" s="33"/>
      <c r="I119" s="27" t="s">
        <v>41</v>
      </c>
      <c r="J119" s="31" t="str">
        <f>E24</f>
        <v>Ateliér M.A.A.T. s.r.o.; Petra Stejskalová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1"/>
      <c r="B121" s="122"/>
      <c r="C121" s="123" t="s">
        <v>132</v>
      </c>
      <c r="D121" s="124" t="s">
        <v>70</v>
      </c>
      <c r="E121" s="124" t="s">
        <v>66</v>
      </c>
      <c r="F121" s="124" t="s">
        <v>67</v>
      </c>
      <c r="G121" s="124" t="s">
        <v>133</v>
      </c>
      <c r="H121" s="124" t="s">
        <v>134</v>
      </c>
      <c r="I121" s="124" t="s">
        <v>135</v>
      </c>
      <c r="J121" s="125" t="s">
        <v>121</v>
      </c>
      <c r="K121" s="126" t="s">
        <v>136</v>
      </c>
      <c r="L121" s="127"/>
      <c r="M121" s="63" t="s">
        <v>1</v>
      </c>
      <c r="N121" s="64" t="s">
        <v>49</v>
      </c>
      <c r="O121" s="64" t="s">
        <v>137</v>
      </c>
      <c r="P121" s="64" t="s">
        <v>138</v>
      </c>
      <c r="Q121" s="64" t="s">
        <v>139</v>
      </c>
      <c r="R121" s="64" t="s">
        <v>140</v>
      </c>
      <c r="S121" s="64" t="s">
        <v>141</v>
      </c>
      <c r="T121" s="65" t="s">
        <v>142</v>
      </c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</row>
    <row r="122" spans="1:65" s="2" customFormat="1" ht="22.9" customHeight="1">
      <c r="A122" s="33"/>
      <c r="B122" s="34"/>
      <c r="C122" s="70" t="s">
        <v>143</v>
      </c>
      <c r="D122" s="33"/>
      <c r="E122" s="33"/>
      <c r="F122" s="33"/>
      <c r="G122" s="33"/>
      <c r="H122" s="33"/>
      <c r="I122" s="33"/>
      <c r="J122" s="128">
        <f>BK122</f>
        <v>0</v>
      </c>
      <c r="K122" s="33"/>
      <c r="L122" s="34"/>
      <c r="M122" s="66"/>
      <c r="N122" s="57"/>
      <c r="O122" s="67"/>
      <c r="P122" s="129">
        <f>P123</f>
        <v>0</v>
      </c>
      <c r="Q122" s="67"/>
      <c r="R122" s="129">
        <f>R123</f>
        <v>19.438522500000001</v>
      </c>
      <c r="S122" s="67"/>
      <c r="T122" s="130">
        <f>T123</f>
        <v>22.203720000000001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7" t="s">
        <v>84</v>
      </c>
      <c r="AU122" s="17" t="s">
        <v>123</v>
      </c>
      <c r="BK122" s="131">
        <f>BK123</f>
        <v>0</v>
      </c>
    </row>
    <row r="123" spans="1:65" s="12" customFormat="1" ht="25.9" customHeight="1">
      <c r="B123" s="132"/>
      <c r="D123" s="133" t="s">
        <v>84</v>
      </c>
      <c r="E123" s="134" t="s">
        <v>144</v>
      </c>
      <c r="F123" s="134" t="s">
        <v>145</v>
      </c>
      <c r="I123" s="135"/>
      <c r="J123" s="136">
        <f>BK123</f>
        <v>0</v>
      </c>
      <c r="L123" s="132"/>
      <c r="M123" s="137"/>
      <c r="N123" s="138"/>
      <c r="O123" s="138"/>
      <c r="P123" s="139">
        <f>P124+P135+P148+P161+P170</f>
        <v>0</v>
      </c>
      <c r="Q123" s="138"/>
      <c r="R123" s="139">
        <f>R124+R135+R148+R161+R170</f>
        <v>19.438522500000001</v>
      </c>
      <c r="S123" s="138"/>
      <c r="T123" s="140">
        <f>T124+T135+T148+T161+T170</f>
        <v>22.203720000000001</v>
      </c>
      <c r="AR123" s="133" t="s">
        <v>93</v>
      </c>
      <c r="AT123" s="141" t="s">
        <v>84</v>
      </c>
      <c r="AU123" s="141" t="s">
        <v>85</v>
      </c>
      <c r="AY123" s="133" t="s">
        <v>146</v>
      </c>
      <c r="BK123" s="142">
        <f>BK124+BK135+BK148+BK161+BK170</f>
        <v>0</v>
      </c>
    </row>
    <row r="124" spans="1:65" s="12" customFormat="1" ht="22.9" customHeight="1">
      <c r="B124" s="132"/>
      <c r="D124" s="133" t="s">
        <v>84</v>
      </c>
      <c r="E124" s="143" t="s">
        <v>93</v>
      </c>
      <c r="F124" s="143" t="s">
        <v>147</v>
      </c>
      <c r="I124" s="135"/>
      <c r="J124" s="144">
        <f>BK124</f>
        <v>0</v>
      </c>
      <c r="L124" s="132"/>
      <c r="M124" s="137"/>
      <c r="N124" s="138"/>
      <c r="O124" s="138"/>
      <c r="P124" s="139">
        <f>SUM(P125:P134)</f>
        <v>0</v>
      </c>
      <c r="Q124" s="138"/>
      <c r="R124" s="139">
        <f>SUM(R125:R134)</f>
        <v>0</v>
      </c>
      <c r="S124" s="138"/>
      <c r="T124" s="140">
        <f>SUM(T125:T134)</f>
        <v>22.09572</v>
      </c>
      <c r="AR124" s="133" t="s">
        <v>93</v>
      </c>
      <c r="AT124" s="141" t="s">
        <v>84</v>
      </c>
      <c r="AU124" s="141" t="s">
        <v>93</v>
      </c>
      <c r="AY124" s="133" t="s">
        <v>146</v>
      </c>
      <c r="BK124" s="142">
        <f>SUM(BK125:BK134)</f>
        <v>0</v>
      </c>
    </row>
    <row r="125" spans="1:65" s="2" customFormat="1" ht="24.2" customHeight="1">
      <c r="A125" s="33"/>
      <c r="B125" s="145"/>
      <c r="C125" s="146" t="s">
        <v>93</v>
      </c>
      <c r="D125" s="146" t="s">
        <v>148</v>
      </c>
      <c r="E125" s="147" t="s">
        <v>347</v>
      </c>
      <c r="F125" s="148" t="s">
        <v>348</v>
      </c>
      <c r="G125" s="149" t="s">
        <v>151</v>
      </c>
      <c r="H125" s="150">
        <v>30</v>
      </c>
      <c r="I125" s="151"/>
      <c r="J125" s="152">
        <f>ROUND(I125*H125,2)</f>
        <v>0</v>
      </c>
      <c r="K125" s="153"/>
      <c r="L125" s="34"/>
      <c r="M125" s="154" t="s">
        <v>1</v>
      </c>
      <c r="N125" s="155" t="s">
        <v>50</v>
      </c>
      <c r="O125" s="59"/>
      <c r="P125" s="156">
        <f>O125*H125</f>
        <v>0</v>
      </c>
      <c r="Q125" s="156">
        <v>0</v>
      </c>
      <c r="R125" s="156">
        <f>Q125*H125</f>
        <v>0</v>
      </c>
      <c r="S125" s="156">
        <v>0.26</v>
      </c>
      <c r="T125" s="157">
        <f>S125*H125</f>
        <v>7.8000000000000007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8" t="s">
        <v>152</v>
      </c>
      <c r="AT125" s="158" t="s">
        <v>148</v>
      </c>
      <c r="AU125" s="158" t="s">
        <v>21</v>
      </c>
      <c r="AY125" s="17" t="s">
        <v>146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17" t="s">
        <v>93</v>
      </c>
      <c r="BK125" s="159">
        <f>ROUND(I125*H125,2)</f>
        <v>0</v>
      </c>
      <c r="BL125" s="17" t="s">
        <v>152</v>
      </c>
      <c r="BM125" s="158" t="s">
        <v>349</v>
      </c>
    </row>
    <row r="126" spans="1:65" s="13" customFormat="1" ht="11.25">
      <c r="B126" s="160"/>
      <c r="D126" s="161" t="s">
        <v>154</v>
      </c>
      <c r="E126" s="162" t="s">
        <v>1</v>
      </c>
      <c r="F126" s="163" t="s">
        <v>350</v>
      </c>
      <c r="H126" s="164">
        <v>30</v>
      </c>
      <c r="I126" s="165"/>
      <c r="L126" s="160"/>
      <c r="M126" s="166"/>
      <c r="N126" s="167"/>
      <c r="O126" s="167"/>
      <c r="P126" s="167"/>
      <c r="Q126" s="167"/>
      <c r="R126" s="167"/>
      <c r="S126" s="167"/>
      <c r="T126" s="168"/>
      <c r="AT126" s="162" t="s">
        <v>154</v>
      </c>
      <c r="AU126" s="162" t="s">
        <v>21</v>
      </c>
      <c r="AV126" s="13" t="s">
        <v>21</v>
      </c>
      <c r="AW126" s="13" t="s">
        <v>40</v>
      </c>
      <c r="AX126" s="13" t="s">
        <v>93</v>
      </c>
      <c r="AY126" s="162" t="s">
        <v>146</v>
      </c>
    </row>
    <row r="127" spans="1:65" s="2" customFormat="1" ht="24.2" customHeight="1">
      <c r="A127" s="33"/>
      <c r="B127" s="145"/>
      <c r="C127" s="146" t="s">
        <v>21</v>
      </c>
      <c r="D127" s="146" t="s">
        <v>148</v>
      </c>
      <c r="E127" s="147" t="s">
        <v>313</v>
      </c>
      <c r="F127" s="148" t="s">
        <v>314</v>
      </c>
      <c r="G127" s="149" t="s">
        <v>151</v>
      </c>
      <c r="H127" s="150">
        <v>29.67</v>
      </c>
      <c r="I127" s="151"/>
      <c r="J127" s="152">
        <f>ROUND(I127*H127,2)</f>
        <v>0</v>
      </c>
      <c r="K127" s="153"/>
      <c r="L127" s="34"/>
      <c r="M127" s="154" t="s">
        <v>1</v>
      </c>
      <c r="N127" s="155" t="s">
        <v>50</v>
      </c>
      <c r="O127" s="59"/>
      <c r="P127" s="156">
        <f>O127*H127</f>
        <v>0</v>
      </c>
      <c r="Q127" s="156">
        <v>0</v>
      </c>
      <c r="R127" s="156">
        <f>Q127*H127</f>
        <v>0</v>
      </c>
      <c r="S127" s="156">
        <v>0.316</v>
      </c>
      <c r="T127" s="157">
        <f>S127*H127</f>
        <v>9.3757200000000012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8" t="s">
        <v>152</v>
      </c>
      <c r="AT127" s="158" t="s">
        <v>148</v>
      </c>
      <c r="AU127" s="158" t="s">
        <v>21</v>
      </c>
      <c r="AY127" s="17" t="s">
        <v>146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17" t="s">
        <v>93</v>
      </c>
      <c r="BK127" s="159">
        <f>ROUND(I127*H127,2)</f>
        <v>0</v>
      </c>
      <c r="BL127" s="17" t="s">
        <v>152</v>
      </c>
      <c r="BM127" s="158" t="s">
        <v>351</v>
      </c>
    </row>
    <row r="128" spans="1:65" s="13" customFormat="1" ht="11.25">
      <c r="B128" s="160"/>
      <c r="D128" s="161" t="s">
        <v>154</v>
      </c>
      <c r="E128" s="162" t="s">
        <v>1</v>
      </c>
      <c r="F128" s="163" t="s">
        <v>352</v>
      </c>
      <c r="H128" s="164">
        <v>29.67</v>
      </c>
      <c r="I128" s="165"/>
      <c r="L128" s="160"/>
      <c r="M128" s="166"/>
      <c r="N128" s="167"/>
      <c r="O128" s="167"/>
      <c r="P128" s="167"/>
      <c r="Q128" s="167"/>
      <c r="R128" s="167"/>
      <c r="S128" s="167"/>
      <c r="T128" s="168"/>
      <c r="AT128" s="162" t="s">
        <v>154</v>
      </c>
      <c r="AU128" s="162" t="s">
        <v>21</v>
      </c>
      <c r="AV128" s="13" t="s">
        <v>21</v>
      </c>
      <c r="AW128" s="13" t="s">
        <v>40</v>
      </c>
      <c r="AX128" s="13" t="s">
        <v>93</v>
      </c>
      <c r="AY128" s="162" t="s">
        <v>146</v>
      </c>
    </row>
    <row r="129" spans="1:65" s="2" customFormat="1" ht="14.45" customHeight="1">
      <c r="A129" s="33"/>
      <c r="B129" s="145"/>
      <c r="C129" s="146" t="s">
        <v>162</v>
      </c>
      <c r="D129" s="146" t="s">
        <v>148</v>
      </c>
      <c r="E129" s="147" t="s">
        <v>163</v>
      </c>
      <c r="F129" s="148" t="s">
        <v>164</v>
      </c>
      <c r="G129" s="149" t="s">
        <v>165</v>
      </c>
      <c r="H129" s="150">
        <v>24</v>
      </c>
      <c r="I129" s="151"/>
      <c r="J129" s="152">
        <f>ROUND(I129*H129,2)</f>
        <v>0</v>
      </c>
      <c r="K129" s="153"/>
      <c r="L129" s="34"/>
      <c r="M129" s="154" t="s">
        <v>1</v>
      </c>
      <c r="N129" s="155" t="s">
        <v>50</v>
      </c>
      <c r="O129" s="59"/>
      <c r="P129" s="156">
        <f>O129*H129</f>
        <v>0</v>
      </c>
      <c r="Q129" s="156">
        <v>0</v>
      </c>
      <c r="R129" s="156">
        <f>Q129*H129</f>
        <v>0</v>
      </c>
      <c r="S129" s="156">
        <v>0.20499999999999999</v>
      </c>
      <c r="T129" s="157">
        <f>S129*H129</f>
        <v>4.92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58" t="s">
        <v>152</v>
      </c>
      <c r="AT129" s="158" t="s">
        <v>148</v>
      </c>
      <c r="AU129" s="158" t="s">
        <v>21</v>
      </c>
      <c r="AY129" s="17" t="s">
        <v>146</v>
      </c>
      <c r="BE129" s="159">
        <f>IF(N129="základní",J129,0)</f>
        <v>0</v>
      </c>
      <c r="BF129" s="159">
        <f>IF(N129="snížená",J129,0)</f>
        <v>0</v>
      </c>
      <c r="BG129" s="159">
        <f>IF(N129="zákl. přenesená",J129,0)</f>
        <v>0</v>
      </c>
      <c r="BH129" s="159">
        <f>IF(N129="sníž. přenesená",J129,0)</f>
        <v>0</v>
      </c>
      <c r="BI129" s="159">
        <f>IF(N129="nulová",J129,0)</f>
        <v>0</v>
      </c>
      <c r="BJ129" s="17" t="s">
        <v>93</v>
      </c>
      <c r="BK129" s="159">
        <f>ROUND(I129*H129,2)</f>
        <v>0</v>
      </c>
      <c r="BL129" s="17" t="s">
        <v>152</v>
      </c>
      <c r="BM129" s="158" t="s">
        <v>353</v>
      </c>
    </row>
    <row r="130" spans="1:65" s="2" customFormat="1" ht="19.5">
      <c r="A130" s="33"/>
      <c r="B130" s="34"/>
      <c r="C130" s="33"/>
      <c r="D130" s="161" t="s">
        <v>167</v>
      </c>
      <c r="E130" s="33"/>
      <c r="F130" s="177" t="s">
        <v>168</v>
      </c>
      <c r="G130" s="33"/>
      <c r="H130" s="33"/>
      <c r="I130" s="178"/>
      <c r="J130" s="33"/>
      <c r="K130" s="33"/>
      <c r="L130" s="34"/>
      <c r="M130" s="179"/>
      <c r="N130" s="180"/>
      <c r="O130" s="59"/>
      <c r="P130" s="59"/>
      <c r="Q130" s="59"/>
      <c r="R130" s="59"/>
      <c r="S130" s="59"/>
      <c r="T130" s="60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7" t="s">
        <v>167</v>
      </c>
      <c r="AU130" s="17" t="s">
        <v>21</v>
      </c>
    </row>
    <row r="131" spans="1:65" s="13" customFormat="1" ht="11.25">
      <c r="B131" s="160"/>
      <c r="D131" s="161" t="s">
        <v>154</v>
      </c>
      <c r="E131" s="162" t="s">
        <v>1</v>
      </c>
      <c r="F131" s="163" t="s">
        <v>354</v>
      </c>
      <c r="H131" s="164">
        <v>24</v>
      </c>
      <c r="I131" s="165"/>
      <c r="L131" s="160"/>
      <c r="M131" s="166"/>
      <c r="N131" s="167"/>
      <c r="O131" s="167"/>
      <c r="P131" s="167"/>
      <c r="Q131" s="167"/>
      <c r="R131" s="167"/>
      <c r="S131" s="167"/>
      <c r="T131" s="168"/>
      <c r="AT131" s="162" t="s">
        <v>154</v>
      </c>
      <c r="AU131" s="162" t="s">
        <v>21</v>
      </c>
      <c r="AV131" s="13" t="s">
        <v>21</v>
      </c>
      <c r="AW131" s="13" t="s">
        <v>40</v>
      </c>
      <c r="AX131" s="13" t="s">
        <v>93</v>
      </c>
      <c r="AY131" s="162" t="s">
        <v>146</v>
      </c>
    </row>
    <row r="132" spans="1:65" s="2" customFormat="1" ht="24.2" customHeight="1">
      <c r="A132" s="33"/>
      <c r="B132" s="145"/>
      <c r="C132" s="146" t="s">
        <v>152</v>
      </c>
      <c r="D132" s="146" t="s">
        <v>148</v>
      </c>
      <c r="E132" s="147" t="s">
        <v>170</v>
      </c>
      <c r="F132" s="148" t="s">
        <v>171</v>
      </c>
      <c r="G132" s="149" t="s">
        <v>151</v>
      </c>
      <c r="H132" s="150">
        <v>30.931000000000001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50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152</v>
      </c>
      <c r="AT132" s="158" t="s">
        <v>148</v>
      </c>
      <c r="AU132" s="158" t="s">
        <v>21</v>
      </c>
      <c r="AY132" s="17" t="s">
        <v>146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93</v>
      </c>
      <c r="BK132" s="159">
        <f>ROUND(I132*H132,2)</f>
        <v>0</v>
      </c>
      <c r="BL132" s="17" t="s">
        <v>152</v>
      </c>
      <c r="BM132" s="158" t="s">
        <v>355</v>
      </c>
    </row>
    <row r="133" spans="1:65" s="2" customFormat="1" ht="19.5">
      <c r="A133" s="33"/>
      <c r="B133" s="34"/>
      <c r="C133" s="33"/>
      <c r="D133" s="161" t="s">
        <v>167</v>
      </c>
      <c r="E133" s="33"/>
      <c r="F133" s="177" t="s">
        <v>356</v>
      </c>
      <c r="G133" s="33"/>
      <c r="H133" s="33"/>
      <c r="I133" s="178"/>
      <c r="J133" s="33"/>
      <c r="K133" s="33"/>
      <c r="L133" s="34"/>
      <c r="M133" s="179"/>
      <c r="N133" s="180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7" t="s">
        <v>167</v>
      </c>
      <c r="AU133" s="17" t="s">
        <v>21</v>
      </c>
    </row>
    <row r="134" spans="1:65" s="13" customFormat="1" ht="11.25">
      <c r="B134" s="160"/>
      <c r="D134" s="161" t="s">
        <v>154</v>
      </c>
      <c r="E134" s="162" t="s">
        <v>1</v>
      </c>
      <c r="F134" s="163" t="s">
        <v>357</v>
      </c>
      <c r="H134" s="164">
        <v>30.931000000000001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154</v>
      </c>
      <c r="AU134" s="162" t="s">
        <v>21</v>
      </c>
      <c r="AV134" s="13" t="s">
        <v>21</v>
      </c>
      <c r="AW134" s="13" t="s">
        <v>40</v>
      </c>
      <c r="AX134" s="13" t="s">
        <v>93</v>
      </c>
      <c r="AY134" s="162" t="s">
        <v>146</v>
      </c>
    </row>
    <row r="135" spans="1:65" s="12" customFormat="1" ht="22.9" customHeight="1">
      <c r="B135" s="132"/>
      <c r="D135" s="133" t="s">
        <v>84</v>
      </c>
      <c r="E135" s="143" t="s">
        <v>176</v>
      </c>
      <c r="F135" s="143" t="s">
        <v>177</v>
      </c>
      <c r="I135" s="135"/>
      <c r="J135" s="144">
        <f>BK135</f>
        <v>0</v>
      </c>
      <c r="L135" s="132"/>
      <c r="M135" s="137"/>
      <c r="N135" s="138"/>
      <c r="O135" s="138"/>
      <c r="P135" s="139">
        <f>SUM(P136:P147)</f>
        <v>0</v>
      </c>
      <c r="Q135" s="138"/>
      <c r="R135" s="139">
        <f>SUM(R136:R147)</f>
        <v>15.7449914</v>
      </c>
      <c r="S135" s="138"/>
      <c r="T135" s="140">
        <f>SUM(T136:T147)</f>
        <v>0</v>
      </c>
      <c r="AR135" s="133" t="s">
        <v>93</v>
      </c>
      <c r="AT135" s="141" t="s">
        <v>84</v>
      </c>
      <c r="AU135" s="141" t="s">
        <v>93</v>
      </c>
      <c r="AY135" s="133" t="s">
        <v>146</v>
      </c>
      <c r="BK135" s="142">
        <f>SUM(BK136:BK147)</f>
        <v>0</v>
      </c>
    </row>
    <row r="136" spans="1:65" s="2" customFormat="1" ht="14.45" customHeight="1">
      <c r="A136" s="33"/>
      <c r="B136" s="145"/>
      <c r="C136" s="146" t="s">
        <v>176</v>
      </c>
      <c r="D136" s="146" t="s">
        <v>148</v>
      </c>
      <c r="E136" s="147" t="s">
        <v>358</v>
      </c>
      <c r="F136" s="148" t="s">
        <v>359</v>
      </c>
      <c r="G136" s="149" t="s">
        <v>151</v>
      </c>
      <c r="H136" s="150">
        <v>30.931000000000001</v>
      </c>
      <c r="I136" s="151"/>
      <c r="J136" s="152">
        <f>ROUND(I136*H136,2)</f>
        <v>0</v>
      </c>
      <c r="K136" s="153"/>
      <c r="L136" s="34"/>
      <c r="M136" s="154" t="s">
        <v>1</v>
      </c>
      <c r="N136" s="155" t="s">
        <v>50</v>
      </c>
      <c r="O136" s="59"/>
      <c r="P136" s="156">
        <f>O136*H136</f>
        <v>0</v>
      </c>
      <c r="Q136" s="156">
        <v>0.23</v>
      </c>
      <c r="R136" s="156">
        <f>Q136*H136</f>
        <v>7.1141300000000003</v>
      </c>
      <c r="S136" s="156">
        <v>0</v>
      </c>
      <c r="T136" s="15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152</v>
      </c>
      <c r="AT136" s="158" t="s">
        <v>148</v>
      </c>
      <c r="AU136" s="158" t="s">
        <v>21</v>
      </c>
      <c r="AY136" s="17" t="s">
        <v>146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7" t="s">
        <v>93</v>
      </c>
      <c r="BK136" s="159">
        <f>ROUND(I136*H136,2)</f>
        <v>0</v>
      </c>
      <c r="BL136" s="17" t="s">
        <v>152</v>
      </c>
      <c r="BM136" s="158" t="s">
        <v>360</v>
      </c>
    </row>
    <row r="137" spans="1:65" s="2" customFormat="1" ht="19.5">
      <c r="A137" s="33"/>
      <c r="B137" s="34"/>
      <c r="C137" s="33"/>
      <c r="D137" s="161" t="s">
        <v>167</v>
      </c>
      <c r="E137" s="33"/>
      <c r="F137" s="177" t="s">
        <v>361</v>
      </c>
      <c r="G137" s="33"/>
      <c r="H137" s="33"/>
      <c r="I137" s="178"/>
      <c r="J137" s="33"/>
      <c r="K137" s="33"/>
      <c r="L137" s="34"/>
      <c r="M137" s="179"/>
      <c r="N137" s="180"/>
      <c r="O137" s="59"/>
      <c r="P137" s="59"/>
      <c r="Q137" s="59"/>
      <c r="R137" s="59"/>
      <c r="S137" s="59"/>
      <c r="T137" s="60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7" t="s">
        <v>167</v>
      </c>
      <c r="AU137" s="17" t="s">
        <v>21</v>
      </c>
    </row>
    <row r="138" spans="1:65" s="13" customFormat="1" ht="11.25">
      <c r="B138" s="160"/>
      <c r="D138" s="161" t="s">
        <v>154</v>
      </c>
      <c r="E138" s="162" t="s">
        <v>1</v>
      </c>
      <c r="F138" s="163" t="s">
        <v>357</v>
      </c>
      <c r="H138" s="164">
        <v>30.931000000000001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154</v>
      </c>
      <c r="AU138" s="162" t="s">
        <v>21</v>
      </c>
      <c r="AV138" s="13" t="s">
        <v>21</v>
      </c>
      <c r="AW138" s="13" t="s">
        <v>40</v>
      </c>
      <c r="AX138" s="13" t="s">
        <v>93</v>
      </c>
      <c r="AY138" s="162" t="s">
        <v>146</v>
      </c>
    </row>
    <row r="139" spans="1:65" s="2" customFormat="1" ht="24.2" customHeight="1">
      <c r="A139" s="33"/>
      <c r="B139" s="145"/>
      <c r="C139" s="146" t="s">
        <v>182</v>
      </c>
      <c r="D139" s="146" t="s">
        <v>148</v>
      </c>
      <c r="E139" s="147" t="s">
        <v>362</v>
      </c>
      <c r="F139" s="148" t="s">
        <v>363</v>
      </c>
      <c r="G139" s="149" t="s">
        <v>151</v>
      </c>
      <c r="H139" s="150">
        <v>30.931000000000001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50</v>
      </c>
      <c r="O139" s="59"/>
      <c r="P139" s="156">
        <f>O139*H139</f>
        <v>0</v>
      </c>
      <c r="Q139" s="156">
        <v>3.4000000000000002E-4</v>
      </c>
      <c r="R139" s="156">
        <f>Q139*H139</f>
        <v>1.0516540000000001E-2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152</v>
      </c>
      <c r="AT139" s="158" t="s">
        <v>148</v>
      </c>
      <c r="AU139" s="158" t="s">
        <v>21</v>
      </c>
      <c r="AY139" s="17" t="s">
        <v>146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7" t="s">
        <v>93</v>
      </c>
      <c r="BK139" s="159">
        <f>ROUND(I139*H139,2)</f>
        <v>0</v>
      </c>
      <c r="BL139" s="17" t="s">
        <v>152</v>
      </c>
      <c r="BM139" s="158" t="s">
        <v>364</v>
      </c>
    </row>
    <row r="140" spans="1:65" s="13" customFormat="1" ht="11.25">
      <c r="B140" s="160"/>
      <c r="D140" s="161" t="s">
        <v>154</v>
      </c>
      <c r="E140" s="162" t="s">
        <v>1</v>
      </c>
      <c r="F140" s="163" t="s">
        <v>365</v>
      </c>
      <c r="H140" s="164">
        <v>30.931000000000001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154</v>
      </c>
      <c r="AU140" s="162" t="s">
        <v>21</v>
      </c>
      <c r="AV140" s="13" t="s">
        <v>21</v>
      </c>
      <c r="AW140" s="13" t="s">
        <v>40</v>
      </c>
      <c r="AX140" s="13" t="s">
        <v>93</v>
      </c>
      <c r="AY140" s="162" t="s">
        <v>146</v>
      </c>
    </row>
    <row r="141" spans="1:65" s="2" customFormat="1" ht="24.2" customHeight="1">
      <c r="A141" s="33"/>
      <c r="B141" s="145"/>
      <c r="C141" s="146" t="s">
        <v>188</v>
      </c>
      <c r="D141" s="146" t="s">
        <v>148</v>
      </c>
      <c r="E141" s="147" t="s">
        <v>366</v>
      </c>
      <c r="F141" s="148" t="s">
        <v>367</v>
      </c>
      <c r="G141" s="149" t="s">
        <v>151</v>
      </c>
      <c r="H141" s="150">
        <v>30.931000000000001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50</v>
      </c>
      <c r="O141" s="59"/>
      <c r="P141" s="156">
        <f>O141*H141</f>
        <v>0</v>
      </c>
      <c r="Q141" s="156">
        <v>0.15826000000000001</v>
      </c>
      <c r="R141" s="156">
        <f>Q141*H141</f>
        <v>4.8951400600000001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152</v>
      </c>
      <c r="AT141" s="158" t="s">
        <v>148</v>
      </c>
      <c r="AU141" s="158" t="s">
        <v>21</v>
      </c>
      <c r="AY141" s="17" t="s">
        <v>146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7" t="s">
        <v>93</v>
      </c>
      <c r="BK141" s="159">
        <f>ROUND(I141*H141,2)</f>
        <v>0</v>
      </c>
      <c r="BL141" s="17" t="s">
        <v>152</v>
      </c>
      <c r="BM141" s="158" t="s">
        <v>368</v>
      </c>
    </row>
    <row r="142" spans="1:65" s="2" customFormat="1" ht="19.5">
      <c r="A142" s="33"/>
      <c r="B142" s="34"/>
      <c r="C142" s="33"/>
      <c r="D142" s="161" t="s">
        <v>167</v>
      </c>
      <c r="E142" s="33"/>
      <c r="F142" s="177" t="s">
        <v>369</v>
      </c>
      <c r="G142" s="33"/>
      <c r="H142" s="33"/>
      <c r="I142" s="178"/>
      <c r="J142" s="33"/>
      <c r="K142" s="33"/>
      <c r="L142" s="34"/>
      <c r="M142" s="179"/>
      <c r="N142" s="180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7" t="s">
        <v>167</v>
      </c>
      <c r="AU142" s="17" t="s">
        <v>21</v>
      </c>
    </row>
    <row r="143" spans="1:65" s="13" customFormat="1" ht="11.25">
      <c r="B143" s="160"/>
      <c r="D143" s="161" t="s">
        <v>154</v>
      </c>
      <c r="E143" s="162" t="s">
        <v>1</v>
      </c>
      <c r="F143" s="163" t="s">
        <v>357</v>
      </c>
      <c r="H143" s="164">
        <v>30.931000000000001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154</v>
      </c>
      <c r="AU143" s="162" t="s">
        <v>21</v>
      </c>
      <c r="AV143" s="13" t="s">
        <v>21</v>
      </c>
      <c r="AW143" s="13" t="s">
        <v>40</v>
      </c>
      <c r="AX143" s="13" t="s">
        <v>93</v>
      </c>
      <c r="AY143" s="162" t="s">
        <v>146</v>
      </c>
    </row>
    <row r="144" spans="1:65" s="2" customFormat="1" ht="24.2" customHeight="1">
      <c r="A144" s="33"/>
      <c r="B144" s="145"/>
      <c r="C144" s="146" t="s">
        <v>192</v>
      </c>
      <c r="D144" s="146" t="s">
        <v>148</v>
      </c>
      <c r="E144" s="147" t="s">
        <v>370</v>
      </c>
      <c r="F144" s="148" t="s">
        <v>371</v>
      </c>
      <c r="G144" s="149" t="s">
        <v>151</v>
      </c>
      <c r="H144" s="150">
        <v>28.64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50</v>
      </c>
      <c r="O144" s="59"/>
      <c r="P144" s="156">
        <f>O144*H144</f>
        <v>0</v>
      </c>
      <c r="Q144" s="156">
        <v>4.0999999999999999E-4</v>
      </c>
      <c r="R144" s="156">
        <f>Q144*H144</f>
        <v>1.17424E-2</v>
      </c>
      <c r="S144" s="156">
        <v>0</v>
      </c>
      <c r="T144" s="15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152</v>
      </c>
      <c r="AT144" s="158" t="s">
        <v>148</v>
      </c>
      <c r="AU144" s="158" t="s">
        <v>21</v>
      </c>
      <c r="AY144" s="17" t="s">
        <v>146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7" t="s">
        <v>93</v>
      </c>
      <c r="BK144" s="159">
        <f>ROUND(I144*H144,2)</f>
        <v>0</v>
      </c>
      <c r="BL144" s="17" t="s">
        <v>152</v>
      </c>
      <c r="BM144" s="158" t="s">
        <v>372</v>
      </c>
    </row>
    <row r="145" spans="1:65" s="13" customFormat="1" ht="11.25">
      <c r="B145" s="160"/>
      <c r="D145" s="161" t="s">
        <v>154</v>
      </c>
      <c r="E145" s="162" t="s">
        <v>1</v>
      </c>
      <c r="F145" s="163" t="s">
        <v>373</v>
      </c>
      <c r="H145" s="164">
        <v>28.64</v>
      </c>
      <c r="I145" s="165"/>
      <c r="L145" s="160"/>
      <c r="M145" s="166"/>
      <c r="N145" s="167"/>
      <c r="O145" s="167"/>
      <c r="P145" s="167"/>
      <c r="Q145" s="167"/>
      <c r="R145" s="167"/>
      <c r="S145" s="167"/>
      <c r="T145" s="168"/>
      <c r="AT145" s="162" t="s">
        <v>154</v>
      </c>
      <c r="AU145" s="162" t="s">
        <v>21</v>
      </c>
      <c r="AV145" s="13" t="s">
        <v>21</v>
      </c>
      <c r="AW145" s="13" t="s">
        <v>40</v>
      </c>
      <c r="AX145" s="13" t="s">
        <v>93</v>
      </c>
      <c r="AY145" s="162" t="s">
        <v>146</v>
      </c>
    </row>
    <row r="146" spans="1:65" s="2" customFormat="1" ht="24.2" customHeight="1">
      <c r="A146" s="33"/>
      <c r="B146" s="145"/>
      <c r="C146" s="146" t="s">
        <v>203</v>
      </c>
      <c r="D146" s="146" t="s">
        <v>148</v>
      </c>
      <c r="E146" s="147" t="s">
        <v>374</v>
      </c>
      <c r="F146" s="148" t="s">
        <v>375</v>
      </c>
      <c r="G146" s="149" t="s">
        <v>151</v>
      </c>
      <c r="H146" s="150">
        <v>28.64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50</v>
      </c>
      <c r="O146" s="59"/>
      <c r="P146" s="156">
        <f>O146*H146</f>
        <v>0</v>
      </c>
      <c r="Q146" s="156">
        <v>0.12966</v>
      </c>
      <c r="R146" s="156">
        <f>Q146*H146</f>
        <v>3.7134624000000001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152</v>
      </c>
      <c r="AT146" s="158" t="s">
        <v>148</v>
      </c>
      <c r="AU146" s="158" t="s">
        <v>21</v>
      </c>
      <c r="AY146" s="17" t="s">
        <v>146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7" t="s">
        <v>93</v>
      </c>
      <c r="BK146" s="159">
        <f>ROUND(I146*H146,2)</f>
        <v>0</v>
      </c>
      <c r="BL146" s="17" t="s">
        <v>152</v>
      </c>
      <c r="BM146" s="158" t="s">
        <v>376</v>
      </c>
    </row>
    <row r="147" spans="1:65" s="13" customFormat="1" ht="11.25">
      <c r="B147" s="160"/>
      <c r="D147" s="161" t="s">
        <v>154</v>
      </c>
      <c r="E147" s="162" t="s">
        <v>1</v>
      </c>
      <c r="F147" s="163" t="s">
        <v>373</v>
      </c>
      <c r="H147" s="164">
        <v>28.64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154</v>
      </c>
      <c r="AU147" s="162" t="s">
        <v>21</v>
      </c>
      <c r="AV147" s="13" t="s">
        <v>21</v>
      </c>
      <c r="AW147" s="13" t="s">
        <v>40</v>
      </c>
      <c r="AX147" s="13" t="s">
        <v>93</v>
      </c>
      <c r="AY147" s="162" t="s">
        <v>146</v>
      </c>
    </row>
    <row r="148" spans="1:65" s="12" customFormat="1" ht="22.9" customHeight="1">
      <c r="B148" s="132"/>
      <c r="D148" s="133" t="s">
        <v>84</v>
      </c>
      <c r="E148" s="143" t="s">
        <v>203</v>
      </c>
      <c r="F148" s="143" t="s">
        <v>219</v>
      </c>
      <c r="I148" s="135"/>
      <c r="J148" s="144">
        <f>BK148</f>
        <v>0</v>
      </c>
      <c r="L148" s="132"/>
      <c r="M148" s="137"/>
      <c r="N148" s="138"/>
      <c r="O148" s="138"/>
      <c r="P148" s="139">
        <f>SUM(P149:P160)</f>
        <v>0</v>
      </c>
      <c r="Q148" s="138"/>
      <c r="R148" s="139">
        <f>SUM(R149:R160)</f>
        <v>3.6935311</v>
      </c>
      <c r="S148" s="138"/>
      <c r="T148" s="140">
        <f>SUM(T149:T160)</f>
        <v>0.10800000000000001</v>
      </c>
      <c r="AR148" s="133" t="s">
        <v>93</v>
      </c>
      <c r="AT148" s="141" t="s">
        <v>84</v>
      </c>
      <c r="AU148" s="141" t="s">
        <v>93</v>
      </c>
      <c r="AY148" s="133" t="s">
        <v>146</v>
      </c>
      <c r="BK148" s="142">
        <f>SUM(BK149:BK160)</f>
        <v>0</v>
      </c>
    </row>
    <row r="149" spans="1:65" s="2" customFormat="1" ht="24.2" customHeight="1">
      <c r="A149" s="33"/>
      <c r="B149" s="145"/>
      <c r="C149" s="146" t="s">
        <v>208</v>
      </c>
      <c r="D149" s="146" t="s">
        <v>148</v>
      </c>
      <c r="E149" s="147" t="s">
        <v>377</v>
      </c>
      <c r="F149" s="148" t="s">
        <v>378</v>
      </c>
      <c r="G149" s="149" t="s">
        <v>165</v>
      </c>
      <c r="H149" s="150">
        <v>54.6</v>
      </c>
      <c r="I149" s="151"/>
      <c r="J149" s="152">
        <f>ROUND(I149*H149,2)</f>
        <v>0</v>
      </c>
      <c r="K149" s="153"/>
      <c r="L149" s="34"/>
      <c r="M149" s="154" t="s">
        <v>1</v>
      </c>
      <c r="N149" s="155" t="s">
        <v>50</v>
      </c>
      <c r="O149" s="59"/>
      <c r="P149" s="156">
        <f>O149*H149</f>
        <v>0</v>
      </c>
      <c r="Q149" s="156">
        <v>1.3999999999999999E-4</v>
      </c>
      <c r="R149" s="156">
        <f>Q149*H149</f>
        <v>7.6439999999999998E-3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152</v>
      </c>
      <c r="AT149" s="158" t="s">
        <v>148</v>
      </c>
      <c r="AU149" s="158" t="s">
        <v>21</v>
      </c>
      <c r="AY149" s="17" t="s">
        <v>146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7" t="s">
        <v>93</v>
      </c>
      <c r="BK149" s="159">
        <f>ROUND(I149*H149,2)</f>
        <v>0</v>
      </c>
      <c r="BL149" s="17" t="s">
        <v>152</v>
      </c>
      <c r="BM149" s="158" t="s">
        <v>379</v>
      </c>
    </row>
    <row r="150" spans="1:65" s="13" customFormat="1" ht="11.25">
      <c r="B150" s="160"/>
      <c r="D150" s="161" t="s">
        <v>154</v>
      </c>
      <c r="E150" s="162" t="s">
        <v>1</v>
      </c>
      <c r="F150" s="163" t="s">
        <v>380</v>
      </c>
      <c r="H150" s="164">
        <v>54.6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154</v>
      </c>
      <c r="AU150" s="162" t="s">
        <v>21</v>
      </c>
      <c r="AV150" s="13" t="s">
        <v>21</v>
      </c>
      <c r="AW150" s="13" t="s">
        <v>40</v>
      </c>
      <c r="AX150" s="13" t="s">
        <v>93</v>
      </c>
      <c r="AY150" s="162" t="s">
        <v>146</v>
      </c>
    </row>
    <row r="151" spans="1:65" s="2" customFormat="1" ht="14.45" customHeight="1">
      <c r="A151" s="33"/>
      <c r="B151" s="145"/>
      <c r="C151" s="146" t="s">
        <v>214</v>
      </c>
      <c r="D151" s="146" t="s">
        <v>148</v>
      </c>
      <c r="E151" s="147" t="s">
        <v>381</v>
      </c>
      <c r="F151" s="148" t="s">
        <v>382</v>
      </c>
      <c r="G151" s="149" t="s">
        <v>165</v>
      </c>
      <c r="H151" s="150">
        <v>54.6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50</v>
      </c>
      <c r="O151" s="59"/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152</v>
      </c>
      <c r="AT151" s="158" t="s">
        <v>148</v>
      </c>
      <c r="AU151" s="158" t="s">
        <v>21</v>
      </c>
      <c r="AY151" s="17" t="s">
        <v>146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7" t="s">
        <v>93</v>
      </c>
      <c r="BK151" s="159">
        <f>ROUND(I151*H151,2)</f>
        <v>0</v>
      </c>
      <c r="BL151" s="17" t="s">
        <v>152</v>
      </c>
      <c r="BM151" s="158" t="s">
        <v>383</v>
      </c>
    </row>
    <row r="152" spans="1:65" s="2" customFormat="1" ht="24.2" customHeight="1">
      <c r="A152" s="33"/>
      <c r="B152" s="145"/>
      <c r="C152" s="146" t="s">
        <v>220</v>
      </c>
      <c r="D152" s="146" t="s">
        <v>148</v>
      </c>
      <c r="E152" s="147" t="s">
        <v>233</v>
      </c>
      <c r="F152" s="148" t="s">
        <v>234</v>
      </c>
      <c r="G152" s="149" t="s">
        <v>165</v>
      </c>
      <c r="H152" s="150">
        <v>14.73</v>
      </c>
      <c r="I152" s="151"/>
      <c r="J152" s="152">
        <f>ROUND(I152*H152,2)</f>
        <v>0</v>
      </c>
      <c r="K152" s="153"/>
      <c r="L152" s="34"/>
      <c r="M152" s="154" t="s">
        <v>1</v>
      </c>
      <c r="N152" s="155" t="s">
        <v>50</v>
      </c>
      <c r="O152" s="59"/>
      <c r="P152" s="156">
        <f>O152*H152</f>
        <v>0</v>
      </c>
      <c r="Q152" s="156">
        <v>0.14066999999999999</v>
      </c>
      <c r="R152" s="156">
        <f>Q152*H152</f>
        <v>2.0720690999999998</v>
      </c>
      <c r="S152" s="156">
        <v>0</v>
      </c>
      <c r="T152" s="15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152</v>
      </c>
      <c r="AT152" s="158" t="s">
        <v>148</v>
      </c>
      <c r="AU152" s="158" t="s">
        <v>21</v>
      </c>
      <c r="AY152" s="17" t="s">
        <v>146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7" t="s">
        <v>93</v>
      </c>
      <c r="BK152" s="159">
        <f>ROUND(I152*H152,2)</f>
        <v>0</v>
      </c>
      <c r="BL152" s="17" t="s">
        <v>152</v>
      </c>
      <c r="BM152" s="158" t="s">
        <v>384</v>
      </c>
    </row>
    <row r="153" spans="1:65" s="13" customFormat="1" ht="11.25">
      <c r="B153" s="160"/>
      <c r="D153" s="161" t="s">
        <v>154</v>
      </c>
      <c r="E153" s="162" t="s">
        <v>1</v>
      </c>
      <c r="F153" s="163" t="s">
        <v>385</v>
      </c>
      <c r="H153" s="164">
        <v>14.73</v>
      </c>
      <c r="I153" s="165"/>
      <c r="L153" s="160"/>
      <c r="M153" s="166"/>
      <c r="N153" s="167"/>
      <c r="O153" s="167"/>
      <c r="P153" s="167"/>
      <c r="Q153" s="167"/>
      <c r="R153" s="167"/>
      <c r="S153" s="167"/>
      <c r="T153" s="168"/>
      <c r="AT153" s="162" t="s">
        <v>154</v>
      </c>
      <c r="AU153" s="162" t="s">
        <v>21</v>
      </c>
      <c r="AV153" s="13" t="s">
        <v>21</v>
      </c>
      <c r="AW153" s="13" t="s">
        <v>40</v>
      </c>
      <c r="AX153" s="13" t="s">
        <v>93</v>
      </c>
      <c r="AY153" s="162" t="s">
        <v>146</v>
      </c>
    </row>
    <row r="154" spans="1:65" s="2" customFormat="1" ht="14.45" customHeight="1">
      <c r="A154" s="33"/>
      <c r="B154" s="145"/>
      <c r="C154" s="181" t="s">
        <v>225</v>
      </c>
      <c r="D154" s="181" t="s">
        <v>189</v>
      </c>
      <c r="E154" s="182" t="s">
        <v>244</v>
      </c>
      <c r="F154" s="183" t="s">
        <v>245</v>
      </c>
      <c r="G154" s="184" t="s">
        <v>165</v>
      </c>
      <c r="H154" s="185">
        <v>15.467000000000001</v>
      </c>
      <c r="I154" s="186"/>
      <c r="J154" s="187">
        <f>ROUND(I154*H154,2)</f>
        <v>0</v>
      </c>
      <c r="K154" s="188"/>
      <c r="L154" s="189"/>
      <c r="M154" s="190" t="s">
        <v>1</v>
      </c>
      <c r="N154" s="191" t="s">
        <v>50</v>
      </c>
      <c r="O154" s="59"/>
      <c r="P154" s="156">
        <f>O154*H154</f>
        <v>0</v>
      </c>
      <c r="Q154" s="156">
        <v>0.104</v>
      </c>
      <c r="R154" s="156">
        <f>Q154*H154</f>
        <v>1.608568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192</v>
      </c>
      <c r="AT154" s="158" t="s">
        <v>189</v>
      </c>
      <c r="AU154" s="158" t="s">
        <v>21</v>
      </c>
      <c r="AY154" s="17" t="s">
        <v>146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7" t="s">
        <v>93</v>
      </c>
      <c r="BK154" s="159">
        <f>ROUND(I154*H154,2)</f>
        <v>0</v>
      </c>
      <c r="BL154" s="17" t="s">
        <v>152</v>
      </c>
      <c r="BM154" s="158" t="s">
        <v>386</v>
      </c>
    </row>
    <row r="155" spans="1:65" s="13" customFormat="1" ht="11.25">
      <c r="B155" s="160"/>
      <c r="D155" s="161" t="s">
        <v>154</v>
      </c>
      <c r="F155" s="163" t="s">
        <v>387</v>
      </c>
      <c r="H155" s="164">
        <v>15.467000000000001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154</v>
      </c>
      <c r="AU155" s="162" t="s">
        <v>21</v>
      </c>
      <c r="AV155" s="13" t="s">
        <v>21</v>
      </c>
      <c r="AW155" s="13" t="s">
        <v>3</v>
      </c>
      <c r="AX155" s="13" t="s">
        <v>93</v>
      </c>
      <c r="AY155" s="162" t="s">
        <v>146</v>
      </c>
    </row>
    <row r="156" spans="1:65" s="2" customFormat="1" ht="37.9" customHeight="1">
      <c r="A156" s="33"/>
      <c r="B156" s="145"/>
      <c r="C156" s="146" t="s">
        <v>232</v>
      </c>
      <c r="D156" s="146" t="s">
        <v>148</v>
      </c>
      <c r="E156" s="147" t="s">
        <v>272</v>
      </c>
      <c r="F156" s="148" t="s">
        <v>273</v>
      </c>
      <c r="G156" s="149" t="s">
        <v>165</v>
      </c>
      <c r="H156" s="150">
        <v>15</v>
      </c>
      <c r="I156" s="151"/>
      <c r="J156" s="152">
        <f>ROUND(I156*H156,2)</f>
        <v>0</v>
      </c>
      <c r="K156" s="153"/>
      <c r="L156" s="34"/>
      <c r="M156" s="154" t="s">
        <v>1</v>
      </c>
      <c r="N156" s="155" t="s">
        <v>50</v>
      </c>
      <c r="O156" s="59"/>
      <c r="P156" s="156">
        <f>O156*H156</f>
        <v>0</v>
      </c>
      <c r="Q156" s="156">
        <v>1.0000000000000001E-5</v>
      </c>
      <c r="R156" s="156">
        <f>Q156*H156</f>
        <v>1.5000000000000001E-4</v>
      </c>
      <c r="S156" s="156">
        <v>0</v>
      </c>
      <c r="T156" s="15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152</v>
      </c>
      <c r="AT156" s="158" t="s">
        <v>148</v>
      </c>
      <c r="AU156" s="158" t="s">
        <v>21</v>
      </c>
      <c r="AY156" s="17" t="s">
        <v>146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7" t="s">
        <v>93</v>
      </c>
      <c r="BK156" s="159">
        <f>ROUND(I156*H156,2)</f>
        <v>0</v>
      </c>
      <c r="BL156" s="17" t="s">
        <v>152</v>
      </c>
      <c r="BM156" s="158" t="s">
        <v>388</v>
      </c>
    </row>
    <row r="157" spans="1:65" s="13" customFormat="1" ht="11.25">
      <c r="B157" s="160"/>
      <c r="D157" s="161" t="s">
        <v>154</v>
      </c>
      <c r="E157" s="162" t="s">
        <v>1</v>
      </c>
      <c r="F157" s="163" t="s">
        <v>389</v>
      </c>
      <c r="H157" s="164">
        <v>15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2" t="s">
        <v>154</v>
      </c>
      <c r="AU157" s="162" t="s">
        <v>21</v>
      </c>
      <c r="AV157" s="13" t="s">
        <v>21</v>
      </c>
      <c r="AW157" s="13" t="s">
        <v>40</v>
      </c>
      <c r="AX157" s="13" t="s">
        <v>93</v>
      </c>
      <c r="AY157" s="162" t="s">
        <v>146</v>
      </c>
    </row>
    <row r="158" spans="1:65" s="2" customFormat="1" ht="49.15" customHeight="1">
      <c r="A158" s="33"/>
      <c r="B158" s="145"/>
      <c r="C158" s="146" t="s">
        <v>8</v>
      </c>
      <c r="D158" s="146" t="s">
        <v>148</v>
      </c>
      <c r="E158" s="147" t="s">
        <v>276</v>
      </c>
      <c r="F158" s="148" t="s">
        <v>277</v>
      </c>
      <c r="G158" s="149" t="s">
        <v>165</v>
      </c>
      <c r="H158" s="150">
        <v>15</v>
      </c>
      <c r="I158" s="151"/>
      <c r="J158" s="152">
        <f>ROUND(I158*H158,2)</f>
        <v>0</v>
      </c>
      <c r="K158" s="153"/>
      <c r="L158" s="34"/>
      <c r="M158" s="154" t="s">
        <v>1</v>
      </c>
      <c r="N158" s="155" t="s">
        <v>50</v>
      </c>
      <c r="O158" s="59"/>
      <c r="P158" s="156">
        <f>O158*H158</f>
        <v>0</v>
      </c>
      <c r="Q158" s="156">
        <v>3.4000000000000002E-4</v>
      </c>
      <c r="R158" s="156">
        <f>Q158*H158</f>
        <v>5.1000000000000004E-3</v>
      </c>
      <c r="S158" s="156">
        <v>0</v>
      </c>
      <c r="T158" s="15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152</v>
      </c>
      <c r="AT158" s="158" t="s">
        <v>148</v>
      </c>
      <c r="AU158" s="158" t="s">
        <v>21</v>
      </c>
      <c r="AY158" s="17" t="s">
        <v>146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7" t="s">
        <v>93</v>
      </c>
      <c r="BK158" s="159">
        <f>ROUND(I158*H158,2)</f>
        <v>0</v>
      </c>
      <c r="BL158" s="17" t="s">
        <v>152</v>
      </c>
      <c r="BM158" s="158" t="s">
        <v>390</v>
      </c>
    </row>
    <row r="159" spans="1:65" s="2" customFormat="1" ht="14.45" customHeight="1">
      <c r="A159" s="33"/>
      <c r="B159" s="145"/>
      <c r="C159" s="146" t="s">
        <v>243</v>
      </c>
      <c r="D159" s="146" t="s">
        <v>148</v>
      </c>
      <c r="E159" s="147" t="s">
        <v>391</v>
      </c>
      <c r="F159" s="148" t="s">
        <v>392</v>
      </c>
      <c r="G159" s="149" t="s">
        <v>151</v>
      </c>
      <c r="H159" s="150">
        <v>5.4</v>
      </c>
      <c r="I159" s="151"/>
      <c r="J159" s="152">
        <f>ROUND(I159*H159,2)</f>
        <v>0</v>
      </c>
      <c r="K159" s="153"/>
      <c r="L159" s="34"/>
      <c r="M159" s="154" t="s">
        <v>1</v>
      </c>
      <c r="N159" s="155" t="s">
        <v>50</v>
      </c>
      <c r="O159" s="59"/>
      <c r="P159" s="156">
        <f>O159*H159</f>
        <v>0</v>
      </c>
      <c r="Q159" s="156">
        <v>0</v>
      </c>
      <c r="R159" s="156">
        <f>Q159*H159</f>
        <v>0</v>
      </c>
      <c r="S159" s="156">
        <v>0.02</v>
      </c>
      <c r="T159" s="157">
        <f>S159*H159</f>
        <v>0.10800000000000001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8" t="s">
        <v>152</v>
      </c>
      <c r="AT159" s="158" t="s">
        <v>148</v>
      </c>
      <c r="AU159" s="158" t="s">
        <v>21</v>
      </c>
      <c r="AY159" s="17" t="s">
        <v>146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7" t="s">
        <v>93</v>
      </c>
      <c r="BK159" s="159">
        <f>ROUND(I159*H159,2)</f>
        <v>0</v>
      </c>
      <c r="BL159" s="17" t="s">
        <v>152</v>
      </c>
      <c r="BM159" s="158" t="s">
        <v>393</v>
      </c>
    </row>
    <row r="160" spans="1:65" s="13" customFormat="1" ht="11.25">
      <c r="B160" s="160"/>
      <c r="D160" s="161" t="s">
        <v>154</v>
      </c>
      <c r="E160" s="162" t="s">
        <v>1</v>
      </c>
      <c r="F160" s="163" t="s">
        <v>394</v>
      </c>
      <c r="H160" s="164">
        <v>5.4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154</v>
      </c>
      <c r="AU160" s="162" t="s">
        <v>21</v>
      </c>
      <c r="AV160" s="13" t="s">
        <v>21</v>
      </c>
      <c r="AW160" s="13" t="s">
        <v>40</v>
      </c>
      <c r="AX160" s="13" t="s">
        <v>93</v>
      </c>
      <c r="AY160" s="162" t="s">
        <v>146</v>
      </c>
    </row>
    <row r="161" spans="1:65" s="12" customFormat="1" ht="22.9" customHeight="1">
      <c r="B161" s="132"/>
      <c r="D161" s="133" t="s">
        <v>84</v>
      </c>
      <c r="E161" s="143" t="s">
        <v>283</v>
      </c>
      <c r="F161" s="143" t="s">
        <v>284</v>
      </c>
      <c r="I161" s="135"/>
      <c r="J161" s="144">
        <f>BK161</f>
        <v>0</v>
      </c>
      <c r="L161" s="132"/>
      <c r="M161" s="137"/>
      <c r="N161" s="138"/>
      <c r="O161" s="138"/>
      <c r="P161" s="139">
        <f>SUM(P162:P169)</f>
        <v>0</v>
      </c>
      <c r="Q161" s="138"/>
      <c r="R161" s="139">
        <f>SUM(R162:R169)</f>
        <v>0</v>
      </c>
      <c r="S161" s="138"/>
      <c r="T161" s="140">
        <f>SUM(T162:T169)</f>
        <v>0</v>
      </c>
      <c r="AR161" s="133" t="s">
        <v>93</v>
      </c>
      <c r="AT161" s="141" t="s">
        <v>84</v>
      </c>
      <c r="AU161" s="141" t="s">
        <v>93</v>
      </c>
      <c r="AY161" s="133" t="s">
        <v>146</v>
      </c>
      <c r="BK161" s="142">
        <f>SUM(BK162:BK169)</f>
        <v>0</v>
      </c>
    </row>
    <row r="162" spans="1:65" s="2" customFormat="1" ht="14.45" customHeight="1">
      <c r="A162" s="33"/>
      <c r="B162" s="145"/>
      <c r="C162" s="146" t="s">
        <v>250</v>
      </c>
      <c r="D162" s="146" t="s">
        <v>148</v>
      </c>
      <c r="E162" s="147" t="s">
        <v>286</v>
      </c>
      <c r="F162" s="148" t="s">
        <v>287</v>
      </c>
      <c r="G162" s="149" t="s">
        <v>288</v>
      </c>
      <c r="H162" s="150">
        <v>22.204000000000001</v>
      </c>
      <c r="I162" s="151"/>
      <c r="J162" s="152">
        <f>ROUND(I162*H162,2)</f>
        <v>0</v>
      </c>
      <c r="K162" s="153"/>
      <c r="L162" s="34"/>
      <c r="M162" s="154" t="s">
        <v>1</v>
      </c>
      <c r="N162" s="155" t="s">
        <v>50</v>
      </c>
      <c r="O162" s="59"/>
      <c r="P162" s="156">
        <f>O162*H162</f>
        <v>0</v>
      </c>
      <c r="Q162" s="156">
        <v>0</v>
      </c>
      <c r="R162" s="156">
        <f>Q162*H162</f>
        <v>0</v>
      </c>
      <c r="S162" s="156">
        <v>0</v>
      </c>
      <c r="T162" s="15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8" t="s">
        <v>152</v>
      </c>
      <c r="AT162" s="158" t="s">
        <v>148</v>
      </c>
      <c r="AU162" s="158" t="s">
        <v>21</v>
      </c>
      <c r="AY162" s="17" t="s">
        <v>146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7" t="s">
        <v>93</v>
      </c>
      <c r="BK162" s="159">
        <f>ROUND(I162*H162,2)</f>
        <v>0</v>
      </c>
      <c r="BL162" s="17" t="s">
        <v>152</v>
      </c>
      <c r="BM162" s="158" t="s">
        <v>395</v>
      </c>
    </row>
    <row r="163" spans="1:65" s="2" customFormat="1" ht="24.2" customHeight="1">
      <c r="A163" s="33"/>
      <c r="B163" s="145"/>
      <c r="C163" s="146" t="s">
        <v>257</v>
      </c>
      <c r="D163" s="146" t="s">
        <v>148</v>
      </c>
      <c r="E163" s="147" t="s">
        <v>291</v>
      </c>
      <c r="F163" s="148" t="s">
        <v>292</v>
      </c>
      <c r="G163" s="149" t="s">
        <v>288</v>
      </c>
      <c r="H163" s="150">
        <v>199.83600000000001</v>
      </c>
      <c r="I163" s="151"/>
      <c r="J163" s="152">
        <f>ROUND(I163*H163,2)</f>
        <v>0</v>
      </c>
      <c r="K163" s="153"/>
      <c r="L163" s="34"/>
      <c r="M163" s="154" t="s">
        <v>1</v>
      </c>
      <c r="N163" s="155" t="s">
        <v>50</v>
      </c>
      <c r="O163" s="59"/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8" t="s">
        <v>152</v>
      </c>
      <c r="AT163" s="158" t="s">
        <v>148</v>
      </c>
      <c r="AU163" s="158" t="s">
        <v>21</v>
      </c>
      <c r="AY163" s="17" t="s">
        <v>146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7" t="s">
        <v>93</v>
      </c>
      <c r="BK163" s="159">
        <f>ROUND(I163*H163,2)</f>
        <v>0</v>
      </c>
      <c r="BL163" s="17" t="s">
        <v>152</v>
      </c>
      <c r="BM163" s="158" t="s">
        <v>396</v>
      </c>
    </row>
    <row r="164" spans="1:65" s="2" customFormat="1" ht="19.5">
      <c r="A164" s="33"/>
      <c r="B164" s="34"/>
      <c r="C164" s="33"/>
      <c r="D164" s="161" t="s">
        <v>167</v>
      </c>
      <c r="E164" s="33"/>
      <c r="F164" s="177" t="s">
        <v>294</v>
      </c>
      <c r="G164" s="33"/>
      <c r="H164" s="33"/>
      <c r="I164" s="178"/>
      <c r="J164" s="33"/>
      <c r="K164" s="33"/>
      <c r="L164" s="34"/>
      <c r="M164" s="179"/>
      <c r="N164" s="180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7" t="s">
        <v>167</v>
      </c>
      <c r="AU164" s="17" t="s">
        <v>21</v>
      </c>
    </row>
    <row r="165" spans="1:65" s="13" customFormat="1" ht="11.25">
      <c r="B165" s="160"/>
      <c r="D165" s="161" t="s">
        <v>154</v>
      </c>
      <c r="F165" s="163" t="s">
        <v>397</v>
      </c>
      <c r="H165" s="164">
        <v>199.83600000000001</v>
      </c>
      <c r="I165" s="165"/>
      <c r="L165" s="160"/>
      <c r="M165" s="166"/>
      <c r="N165" s="167"/>
      <c r="O165" s="167"/>
      <c r="P165" s="167"/>
      <c r="Q165" s="167"/>
      <c r="R165" s="167"/>
      <c r="S165" s="167"/>
      <c r="T165" s="168"/>
      <c r="AT165" s="162" t="s">
        <v>154</v>
      </c>
      <c r="AU165" s="162" t="s">
        <v>21</v>
      </c>
      <c r="AV165" s="13" t="s">
        <v>21</v>
      </c>
      <c r="AW165" s="13" t="s">
        <v>3</v>
      </c>
      <c r="AX165" s="13" t="s">
        <v>93</v>
      </c>
      <c r="AY165" s="162" t="s">
        <v>146</v>
      </c>
    </row>
    <row r="166" spans="1:65" s="2" customFormat="1" ht="37.9" customHeight="1">
      <c r="A166" s="33"/>
      <c r="B166" s="145"/>
      <c r="C166" s="146" t="s">
        <v>264</v>
      </c>
      <c r="D166" s="146" t="s">
        <v>148</v>
      </c>
      <c r="E166" s="147" t="s">
        <v>297</v>
      </c>
      <c r="F166" s="148" t="s">
        <v>298</v>
      </c>
      <c r="G166" s="149" t="s">
        <v>288</v>
      </c>
      <c r="H166" s="150">
        <v>1.29</v>
      </c>
      <c r="I166" s="151"/>
      <c r="J166" s="152">
        <f>ROUND(I166*H166,2)</f>
        <v>0</v>
      </c>
      <c r="K166" s="153"/>
      <c r="L166" s="34"/>
      <c r="M166" s="154" t="s">
        <v>1</v>
      </c>
      <c r="N166" s="155" t="s">
        <v>50</v>
      </c>
      <c r="O166" s="59"/>
      <c r="P166" s="156">
        <f>O166*H166</f>
        <v>0</v>
      </c>
      <c r="Q166" s="156">
        <v>0</v>
      </c>
      <c r="R166" s="156">
        <f>Q166*H166</f>
        <v>0</v>
      </c>
      <c r="S166" s="156">
        <v>0</v>
      </c>
      <c r="T166" s="15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8" t="s">
        <v>152</v>
      </c>
      <c r="AT166" s="158" t="s">
        <v>148</v>
      </c>
      <c r="AU166" s="158" t="s">
        <v>21</v>
      </c>
      <c r="AY166" s="17" t="s">
        <v>146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7" t="s">
        <v>93</v>
      </c>
      <c r="BK166" s="159">
        <f>ROUND(I166*H166,2)</f>
        <v>0</v>
      </c>
      <c r="BL166" s="17" t="s">
        <v>152</v>
      </c>
      <c r="BM166" s="158" t="s">
        <v>398</v>
      </c>
    </row>
    <row r="167" spans="1:65" s="13" customFormat="1" ht="11.25">
      <c r="B167" s="160"/>
      <c r="D167" s="161" t="s">
        <v>154</v>
      </c>
      <c r="E167" s="162" t="s">
        <v>1</v>
      </c>
      <c r="F167" s="163" t="s">
        <v>399</v>
      </c>
      <c r="H167" s="164">
        <v>1.29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154</v>
      </c>
      <c r="AU167" s="162" t="s">
        <v>21</v>
      </c>
      <c r="AV167" s="13" t="s">
        <v>21</v>
      </c>
      <c r="AW167" s="13" t="s">
        <v>40</v>
      </c>
      <c r="AX167" s="13" t="s">
        <v>93</v>
      </c>
      <c r="AY167" s="162" t="s">
        <v>146</v>
      </c>
    </row>
    <row r="168" spans="1:65" s="2" customFormat="1" ht="37.9" customHeight="1">
      <c r="A168" s="33"/>
      <c r="B168" s="145"/>
      <c r="C168" s="146" t="s">
        <v>271</v>
      </c>
      <c r="D168" s="146" t="s">
        <v>148</v>
      </c>
      <c r="E168" s="147" t="s">
        <v>302</v>
      </c>
      <c r="F168" s="148" t="s">
        <v>303</v>
      </c>
      <c r="G168" s="149" t="s">
        <v>288</v>
      </c>
      <c r="H168" s="150">
        <v>45.914999999999999</v>
      </c>
      <c r="I168" s="151"/>
      <c r="J168" s="152">
        <f>ROUND(I168*H168,2)</f>
        <v>0</v>
      </c>
      <c r="K168" s="153"/>
      <c r="L168" s="34"/>
      <c r="M168" s="154" t="s">
        <v>1</v>
      </c>
      <c r="N168" s="155" t="s">
        <v>50</v>
      </c>
      <c r="O168" s="59"/>
      <c r="P168" s="156">
        <f>O168*H168</f>
        <v>0</v>
      </c>
      <c r="Q168" s="156">
        <v>0</v>
      </c>
      <c r="R168" s="156">
        <f>Q168*H168</f>
        <v>0</v>
      </c>
      <c r="S168" s="156">
        <v>0</v>
      </c>
      <c r="T168" s="15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152</v>
      </c>
      <c r="AT168" s="158" t="s">
        <v>148</v>
      </c>
      <c r="AU168" s="158" t="s">
        <v>21</v>
      </c>
      <c r="AY168" s="17" t="s">
        <v>146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7" t="s">
        <v>93</v>
      </c>
      <c r="BK168" s="159">
        <f>ROUND(I168*H168,2)</f>
        <v>0</v>
      </c>
      <c r="BL168" s="17" t="s">
        <v>152</v>
      </c>
      <c r="BM168" s="158" t="s">
        <v>400</v>
      </c>
    </row>
    <row r="169" spans="1:65" s="13" customFormat="1" ht="11.25">
      <c r="B169" s="160"/>
      <c r="D169" s="161" t="s">
        <v>154</v>
      </c>
      <c r="E169" s="162" t="s">
        <v>1</v>
      </c>
      <c r="F169" s="163" t="s">
        <v>305</v>
      </c>
      <c r="H169" s="164">
        <v>45.914999999999999</v>
      </c>
      <c r="I169" s="165"/>
      <c r="L169" s="160"/>
      <c r="M169" s="166"/>
      <c r="N169" s="167"/>
      <c r="O169" s="167"/>
      <c r="P169" s="167"/>
      <c r="Q169" s="167"/>
      <c r="R169" s="167"/>
      <c r="S169" s="167"/>
      <c r="T169" s="168"/>
      <c r="AT169" s="162" t="s">
        <v>154</v>
      </c>
      <c r="AU169" s="162" t="s">
        <v>21</v>
      </c>
      <c r="AV169" s="13" t="s">
        <v>21</v>
      </c>
      <c r="AW169" s="13" t="s">
        <v>40</v>
      </c>
      <c r="AX169" s="13" t="s">
        <v>93</v>
      </c>
      <c r="AY169" s="162" t="s">
        <v>146</v>
      </c>
    </row>
    <row r="170" spans="1:65" s="12" customFormat="1" ht="22.9" customHeight="1">
      <c r="B170" s="132"/>
      <c r="D170" s="133" t="s">
        <v>84</v>
      </c>
      <c r="E170" s="143" t="s">
        <v>306</v>
      </c>
      <c r="F170" s="143" t="s">
        <v>307</v>
      </c>
      <c r="I170" s="135"/>
      <c r="J170" s="144">
        <f>BK170</f>
        <v>0</v>
      </c>
      <c r="L170" s="132"/>
      <c r="M170" s="137"/>
      <c r="N170" s="138"/>
      <c r="O170" s="138"/>
      <c r="P170" s="139">
        <f>SUM(P171:P172)</f>
        <v>0</v>
      </c>
      <c r="Q170" s="138"/>
      <c r="R170" s="139">
        <f>SUM(R171:R172)</f>
        <v>0</v>
      </c>
      <c r="S170" s="138"/>
      <c r="T170" s="140">
        <f>SUM(T171:T172)</f>
        <v>0</v>
      </c>
      <c r="AR170" s="133" t="s">
        <v>93</v>
      </c>
      <c r="AT170" s="141" t="s">
        <v>84</v>
      </c>
      <c r="AU170" s="141" t="s">
        <v>93</v>
      </c>
      <c r="AY170" s="133" t="s">
        <v>146</v>
      </c>
      <c r="BK170" s="142">
        <f>SUM(BK171:BK172)</f>
        <v>0</v>
      </c>
    </row>
    <row r="171" spans="1:65" s="2" customFormat="1" ht="24.2" customHeight="1">
      <c r="A171" s="33"/>
      <c r="B171" s="145"/>
      <c r="C171" s="146" t="s">
        <v>7</v>
      </c>
      <c r="D171" s="146" t="s">
        <v>148</v>
      </c>
      <c r="E171" s="147" t="s">
        <v>401</v>
      </c>
      <c r="F171" s="148" t="s">
        <v>402</v>
      </c>
      <c r="G171" s="149" t="s">
        <v>288</v>
      </c>
      <c r="H171" s="150">
        <v>19.439</v>
      </c>
      <c r="I171" s="151"/>
      <c r="J171" s="152">
        <f>ROUND(I171*H171,2)</f>
        <v>0</v>
      </c>
      <c r="K171" s="153"/>
      <c r="L171" s="34"/>
      <c r="M171" s="154" t="s">
        <v>1</v>
      </c>
      <c r="N171" s="155" t="s">
        <v>50</v>
      </c>
      <c r="O171" s="59"/>
      <c r="P171" s="156">
        <f>O171*H171</f>
        <v>0</v>
      </c>
      <c r="Q171" s="156">
        <v>0</v>
      </c>
      <c r="R171" s="156">
        <f>Q171*H171</f>
        <v>0</v>
      </c>
      <c r="S171" s="156">
        <v>0</v>
      </c>
      <c r="T171" s="15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152</v>
      </c>
      <c r="AT171" s="158" t="s">
        <v>148</v>
      </c>
      <c r="AU171" s="158" t="s">
        <v>21</v>
      </c>
      <c r="AY171" s="17" t="s">
        <v>146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7" t="s">
        <v>93</v>
      </c>
      <c r="BK171" s="159">
        <f>ROUND(I171*H171,2)</f>
        <v>0</v>
      </c>
      <c r="BL171" s="17" t="s">
        <v>152</v>
      </c>
      <c r="BM171" s="158" t="s">
        <v>403</v>
      </c>
    </row>
    <row r="172" spans="1:65" s="2" customFormat="1" ht="24.2" customHeight="1">
      <c r="A172" s="33"/>
      <c r="B172" s="145"/>
      <c r="C172" s="146" t="s">
        <v>279</v>
      </c>
      <c r="D172" s="146" t="s">
        <v>148</v>
      </c>
      <c r="E172" s="147" t="s">
        <v>404</v>
      </c>
      <c r="F172" s="148" t="s">
        <v>405</v>
      </c>
      <c r="G172" s="149" t="s">
        <v>288</v>
      </c>
      <c r="H172" s="150">
        <v>19.439</v>
      </c>
      <c r="I172" s="151"/>
      <c r="J172" s="152">
        <f>ROUND(I172*H172,2)</f>
        <v>0</v>
      </c>
      <c r="K172" s="153"/>
      <c r="L172" s="34"/>
      <c r="M172" s="192" t="s">
        <v>1</v>
      </c>
      <c r="N172" s="193" t="s">
        <v>50</v>
      </c>
      <c r="O172" s="194"/>
      <c r="P172" s="195">
        <f>O172*H172</f>
        <v>0</v>
      </c>
      <c r="Q172" s="195">
        <v>0</v>
      </c>
      <c r="R172" s="195">
        <f>Q172*H172</f>
        <v>0</v>
      </c>
      <c r="S172" s="195">
        <v>0</v>
      </c>
      <c r="T172" s="196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8" t="s">
        <v>152</v>
      </c>
      <c r="AT172" s="158" t="s">
        <v>148</v>
      </c>
      <c r="AU172" s="158" t="s">
        <v>21</v>
      </c>
      <c r="AY172" s="17" t="s">
        <v>146</v>
      </c>
      <c r="BE172" s="159">
        <f>IF(N172="základní",J172,0)</f>
        <v>0</v>
      </c>
      <c r="BF172" s="159">
        <f>IF(N172="snížená",J172,0)</f>
        <v>0</v>
      </c>
      <c r="BG172" s="159">
        <f>IF(N172="zákl. přenesená",J172,0)</f>
        <v>0</v>
      </c>
      <c r="BH172" s="159">
        <f>IF(N172="sníž. přenesená",J172,0)</f>
        <v>0</v>
      </c>
      <c r="BI172" s="159">
        <f>IF(N172="nulová",J172,0)</f>
        <v>0</v>
      </c>
      <c r="BJ172" s="17" t="s">
        <v>93</v>
      </c>
      <c r="BK172" s="159">
        <f>ROUND(I172*H172,2)</f>
        <v>0</v>
      </c>
      <c r="BL172" s="17" t="s">
        <v>152</v>
      </c>
      <c r="BM172" s="158" t="s">
        <v>406</v>
      </c>
    </row>
    <row r="173" spans="1:65" s="2" customFormat="1" ht="6.95" customHeight="1">
      <c r="A173" s="33"/>
      <c r="B173" s="48"/>
      <c r="C173" s="49"/>
      <c r="D173" s="49"/>
      <c r="E173" s="49"/>
      <c r="F173" s="49"/>
      <c r="G173" s="49"/>
      <c r="H173" s="49"/>
      <c r="I173" s="49"/>
      <c r="J173" s="49"/>
      <c r="K173" s="49"/>
      <c r="L173" s="34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autoFilter ref="C121:K17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103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407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ROUND(J119,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ROUND((SUM(BE119:BE158)),  2)</f>
        <v>0</v>
      </c>
      <c r="G33" s="33"/>
      <c r="H33" s="33"/>
      <c r="I33" s="101">
        <v>0.21</v>
      </c>
      <c r="J33" s="100">
        <f>ROUND(((SUM(BE119:BE158))*I33),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ROUND((SUM(BF119:BF158)),  2)</f>
        <v>0</v>
      </c>
      <c r="G34" s="33"/>
      <c r="H34" s="33"/>
      <c r="I34" s="101">
        <v>0.15</v>
      </c>
      <c r="J34" s="100">
        <f>ROUND(((SUM(BF119:BF158))*I34),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ROUND((SUM(BG119:BG158)),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ROUND((SUM(BH119:BH158)),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ROUND((SUM(BI119:BI158)),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SO 103 - Dopravní značení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J119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1:31" s="10" customFormat="1" ht="19.899999999999999" customHeight="1">
      <c r="B98" s="117"/>
      <c r="D98" s="118" t="s">
        <v>128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J157</f>
        <v>0</v>
      </c>
      <c r="L99" s="117"/>
    </row>
    <row r="100" spans="1:31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1" t="s">
        <v>131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3"/>
      <c r="D109" s="33"/>
      <c r="E109" s="248" t="str">
        <f>E7</f>
        <v>Přechod pro chodce - Lokalita náměstí Svobody, Hořovice</v>
      </c>
      <c r="F109" s="249"/>
      <c r="G109" s="249"/>
      <c r="H109" s="249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7" t="s">
        <v>117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09" t="str">
        <f>E9</f>
        <v>SO 103 - Dopravní značení</v>
      </c>
      <c r="F111" s="250"/>
      <c r="G111" s="250"/>
      <c r="H111" s="250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22</v>
      </c>
      <c r="D113" s="33"/>
      <c r="E113" s="33"/>
      <c r="F113" s="25" t="str">
        <f>F12</f>
        <v>Hořovice</v>
      </c>
      <c r="G113" s="33"/>
      <c r="H113" s="33"/>
      <c r="I113" s="27" t="s">
        <v>24</v>
      </c>
      <c r="J113" s="56" t="str">
        <f>IF(J12="","",J12)</f>
        <v>2. 5. 2022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40.15" customHeight="1">
      <c r="A115" s="33"/>
      <c r="B115" s="34"/>
      <c r="C115" s="27" t="s">
        <v>30</v>
      </c>
      <c r="D115" s="33"/>
      <c r="E115" s="33"/>
      <c r="F115" s="25" t="str">
        <f>E15</f>
        <v>Město Hořovice, Plackého nám. 2, 268 01</v>
      </c>
      <c r="G115" s="33"/>
      <c r="H115" s="33"/>
      <c r="I115" s="27" t="s">
        <v>37</v>
      </c>
      <c r="J115" s="31" t="str">
        <f>E21</f>
        <v>Ing. arch. Martin Jirovský Ph.D., MBA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40.15" customHeight="1">
      <c r="A116" s="33"/>
      <c r="B116" s="34"/>
      <c r="C116" s="27" t="s">
        <v>35</v>
      </c>
      <c r="D116" s="33"/>
      <c r="E116" s="33"/>
      <c r="F116" s="25" t="str">
        <f>IF(E18="","",E18)</f>
        <v>Vyplň údaj</v>
      </c>
      <c r="G116" s="33"/>
      <c r="H116" s="33"/>
      <c r="I116" s="27" t="s">
        <v>41</v>
      </c>
      <c r="J116" s="31" t="str">
        <f>E24</f>
        <v>Ateliér M.A.A.T. s.r.o.; Petra Stejskalová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21"/>
      <c r="B118" s="122"/>
      <c r="C118" s="123" t="s">
        <v>132</v>
      </c>
      <c r="D118" s="124" t="s">
        <v>70</v>
      </c>
      <c r="E118" s="124" t="s">
        <v>66</v>
      </c>
      <c r="F118" s="124" t="s">
        <v>67</v>
      </c>
      <c r="G118" s="124" t="s">
        <v>133</v>
      </c>
      <c r="H118" s="124" t="s">
        <v>134</v>
      </c>
      <c r="I118" s="124" t="s">
        <v>135</v>
      </c>
      <c r="J118" s="125" t="s">
        <v>121</v>
      </c>
      <c r="K118" s="126" t="s">
        <v>136</v>
      </c>
      <c r="L118" s="127"/>
      <c r="M118" s="63" t="s">
        <v>1</v>
      </c>
      <c r="N118" s="64" t="s">
        <v>49</v>
      </c>
      <c r="O118" s="64" t="s">
        <v>137</v>
      </c>
      <c r="P118" s="64" t="s">
        <v>138</v>
      </c>
      <c r="Q118" s="64" t="s">
        <v>139</v>
      </c>
      <c r="R118" s="64" t="s">
        <v>140</v>
      </c>
      <c r="S118" s="64" t="s">
        <v>141</v>
      </c>
      <c r="T118" s="65" t="s">
        <v>142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9" customHeight="1">
      <c r="A119" s="33"/>
      <c r="B119" s="34"/>
      <c r="C119" s="70" t="s">
        <v>143</v>
      </c>
      <c r="D119" s="33"/>
      <c r="E119" s="33"/>
      <c r="F119" s="33"/>
      <c r="G119" s="33"/>
      <c r="H119" s="33"/>
      <c r="I119" s="33"/>
      <c r="J119" s="128">
        <f>BK119</f>
        <v>0</v>
      </c>
      <c r="K119" s="33"/>
      <c r="L119" s="34"/>
      <c r="M119" s="66"/>
      <c r="N119" s="57"/>
      <c r="O119" s="67"/>
      <c r="P119" s="129">
        <f>P120</f>
        <v>0</v>
      </c>
      <c r="Q119" s="67"/>
      <c r="R119" s="129">
        <f>R120</f>
        <v>0.44951999999999998</v>
      </c>
      <c r="S119" s="67"/>
      <c r="T119" s="130">
        <f>T120</f>
        <v>1.33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7" t="s">
        <v>84</v>
      </c>
      <c r="AU119" s="17" t="s">
        <v>123</v>
      </c>
      <c r="BK119" s="131">
        <f>BK120</f>
        <v>0</v>
      </c>
    </row>
    <row r="120" spans="1:65" s="12" customFormat="1" ht="25.9" customHeight="1">
      <c r="B120" s="132"/>
      <c r="D120" s="133" t="s">
        <v>84</v>
      </c>
      <c r="E120" s="134" t="s">
        <v>144</v>
      </c>
      <c r="F120" s="134" t="s">
        <v>145</v>
      </c>
      <c r="I120" s="135"/>
      <c r="J120" s="136">
        <f>BK120</f>
        <v>0</v>
      </c>
      <c r="L120" s="132"/>
      <c r="M120" s="137"/>
      <c r="N120" s="138"/>
      <c r="O120" s="138"/>
      <c r="P120" s="139">
        <f>P121+P157</f>
        <v>0</v>
      </c>
      <c r="Q120" s="138"/>
      <c r="R120" s="139">
        <f>R121+R157</f>
        <v>0.44951999999999998</v>
      </c>
      <c r="S120" s="138"/>
      <c r="T120" s="140">
        <f>T121+T157</f>
        <v>1.33</v>
      </c>
      <c r="AR120" s="133" t="s">
        <v>93</v>
      </c>
      <c r="AT120" s="141" t="s">
        <v>84</v>
      </c>
      <c r="AU120" s="141" t="s">
        <v>85</v>
      </c>
      <c r="AY120" s="133" t="s">
        <v>146</v>
      </c>
      <c r="BK120" s="142">
        <f>BK121+BK157</f>
        <v>0</v>
      </c>
    </row>
    <row r="121" spans="1:65" s="12" customFormat="1" ht="22.9" customHeight="1">
      <c r="B121" s="132"/>
      <c r="D121" s="133" t="s">
        <v>84</v>
      </c>
      <c r="E121" s="143" t="s">
        <v>203</v>
      </c>
      <c r="F121" s="143" t="s">
        <v>219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SUM(P122:P156)</f>
        <v>0</v>
      </c>
      <c r="Q121" s="138"/>
      <c r="R121" s="139">
        <f>SUM(R122:R156)</f>
        <v>0.44951999999999998</v>
      </c>
      <c r="S121" s="138"/>
      <c r="T121" s="140">
        <f>SUM(T122:T156)</f>
        <v>1.33</v>
      </c>
      <c r="AR121" s="133" t="s">
        <v>93</v>
      </c>
      <c r="AT121" s="141" t="s">
        <v>84</v>
      </c>
      <c r="AU121" s="141" t="s">
        <v>93</v>
      </c>
      <c r="AY121" s="133" t="s">
        <v>146</v>
      </c>
      <c r="BK121" s="142">
        <f>SUM(BK122:BK156)</f>
        <v>0</v>
      </c>
    </row>
    <row r="122" spans="1:65" s="2" customFormat="1" ht="24.2" customHeight="1">
      <c r="A122" s="33"/>
      <c r="B122" s="145"/>
      <c r="C122" s="146" t="s">
        <v>93</v>
      </c>
      <c r="D122" s="146" t="s">
        <v>148</v>
      </c>
      <c r="E122" s="147" t="s">
        <v>408</v>
      </c>
      <c r="F122" s="148" t="s">
        <v>409</v>
      </c>
      <c r="G122" s="149" t="s">
        <v>217</v>
      </c>
      <c r="H122" s="150">
        <v>5</v>
      </c>
      <c r="I122" s="151"/>
      <c r="J122" s="152">
        <f>ROUND(I122*H122,2)</f>
        <v>0</v>
      </c>
      <c r="K122" s="153"/>
      <c r="L122" s="34"/>
      <c r="M122" s="154" t="s">
        <v>1</v>
      </c>
      <c r="N122" s="155" t="s">
        <v>50</v>
      </c>
      <c r="O122" s="59"/>
      <c r="P122" s="156">
        <f>O122*H122</f>
        <v>0</v>
      </c>
      <c r="Q122" s="156">
        <v>6.9999999999999999E-4</v>
      </c>
      <c r="R122" s="156">
        <f>Q122*H122</f>
        <v>3.5000000000000001E-3</v>
      </c>
      <c r="S122" s="156">
        <v>0</v>
      </c>
      <c r="T122" s="15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8" t="s">
        <v>152</v>
      </c>
      <c r="AT122" s="158" t="s">
        <v>148</v>
      </c>
      <c r="AU122" s="158" t="s">
        <v>21</v>
      </c>
      <c r="AY122" s="17" t="s">
        <v>146</v>
      </c>
      <c r="BE122" s="159">
        <f>IF(N122="základní",J122,0)</f>
        <v>0</v>
      </c>
      <c r="BF122" s="159">
        <f>IF(N122="snížená",J122,0)</f>
        <v>0</v>
      </c>
      <c r="BG122" s="159">
        <f>IF(N122="zákl. přenesená",J122,0)</f>
        <v>0</v>
      </c>
      <c r="BH122" s="159">
        <f>IF(N122="sníž. přenesená",J122,0)</f>
        <v>0</v>
      </c>
      <c r="BI122" s="159">
        <f>IF(N122="nulová",J122,0)</f>
        <v>0</v>
      </c>
      <c r="BJ122" s="17" t="s">
        <v>93</v>
      </c>
      <c r="BK122" s="159">
        <f>ROUND(I122*H122,2)</f>
        <v>0</v>
      </c>
      <c r="BL122" s="17" t="s">
        <v>152</v>
      </c>
      <c r="BM122" s="158" t="s">
        <v>410</v>
      </c>
    </row>
    <row r="123" spans="1:65" s="13" customFormat="1" ht="11.25">
      <c r="B123" s="160"/>
      <c r="D123" s="161" t="s">
        <v>154</v>
      </c>
      <c r="E123" s="162" t="s">
        <v>1</v>
      </c>
      <c r="F123" s="163" t="s">
        <v>411</v>
      </c>
      <c r="H123" s="164">
        <v>2</v>
      </c>
      <c r="I123" s="165"/>
      <c r="L123" s="160"/>
      <c r="M123" s="166"/>
      <c r="N123" s="167"/>
      <c r="O123" s="167"/>
      <c r="P123" s="167"/>
      <c r="Q123" s="167"/>
      <c r="R123" s="167"/>
      <c r="S123" s="167"/>
      <c r="T123" s="168"/>
      <c r="AT123" s="162" t="s">
        <v>154</v>
      </c>
      <c r="AU123" s="162" t="s">
        <v>21</v>
      </c>
      <c r="AV123" s="13" t="s">
        <v>21</v>
      </c>
      <c r="AW123" s="13" t="s">
        <v>40</v>
      </c>
      <c r="AX123" s="13" t="s">
        <v>85</v>
      </c>
      <c r="AY123" s="162" t="s">
        <v>146</v>
      </c>
    </row>
    <row r="124" spans="1:65" s="13" customFormat="1" ht="11.25">
      <c r="B124" s="160"/>
      <c r="D124" s="161" t="s">
        <v>154</v>
      </c>
      <c r="E124" s="162" t="s">
        <v>1</v>
      </c>
      <c r="F124" s="163" t="s">
        <v>412</v>
      </c>
      <c r="H124" s="164">
        <v>1</v>
      </c>
      <c r="I124" s="165"/>
      <c r="L124" s="160"/>
      <c r="M124" s="166"/>
      <c r="N124" s="167"/>
      <c r="O124" s="167"/>
      <c r="P124" s="167"/>
      <c r="Q124" s="167"/>
      <c r="R124" s="167"/>
      <c r="S124" s="167"/>
      <c r="T124" s="168"/>
      <c r="AT124" s="162" t="s">
        <v>154</v>
      </c>
      <c r="AU124" s="162" t="s">
        <v>21</v>
      </c>
      <c r="AV124" s="13" t="s">
        <v>21</v>
      </c>
      <c r="AW124" s="13" t="s">
        <v>40</v>
      </c>
      <c r="AX124" s="13" t="s">
        <v>85</v>
      </c>
      <c r="AY124" s="162" t="s">
        <v>146</v>
      </c>
    </row>
    <row r="125" spans="1:65" s="13" customFormat="1" ht="11.25">
      <c r="B125" s="160"/>
      <c r="D125" s="161" t="s">
        <v>154</v>
      </c>
      <c r="E125" s="162" t="s">
        <v>1</v>
      </c>
      <c r="F125" s="163" t="s">
        <v>413</v>
      </c>
      <c r="H125" s="164">
        <v>1</v>
      </c>
      <c r="I125" s="165"/>
      <c r="L125" s="160"/>
      <c r="M125" s="166"/>
      <c r="N125" s="167"/>
      <c r="O125" s="167"/>
      <c r="P125" s="167"/>
      <c r="Q125" s="167"/>
      <c r="R125" s="167"/>
      <c r="S125" s="167"/>
      <c r="T125" s="168"/>
      <c r="AT125" s="162" t="s">
        <v>154</v>
      </c>
      <c r="AU125" s="162" t="s">
        <v>21</v>
      </c>
      <c r="AV125" s="13" t="s">
        <v>21</v>
      </c>
      <c r="AW125" s="13" t="s">
        <v>40</v>
      </c>
      <c r="AX125" s="13" t="s">
        <v>85</v>
      </c>
      <c r="AY125" s="162" t="s">
        <v>146</v>
      </c>
    </row>
    <row r="126" spans="1:65" s="13" customFormat="1" ht="11.25">
      <c r="B126" s="160"/>
      <c r="D126" s="161" t="s">
        <v>154</v>
      </c>
      <c r="E126" s="162" t="s">
        <v>1</v>
      </c>
      <c r="F126" s="163" t="s">
        <v>414</v>
      </c>
      <c r="H126" s="164">
        <v>1</v>
      </c>
      <c r="I126" s="165"/>
      <c r="L126" s="160"/>
      <c r="M126" s="166"/>
      <c r="N126" s="167"/>
      <c r="O126" s="167"/>
      <c r="P126" s="167"/>
      <c r="Q126" s="167"/>
      <c r="R126" s="167"/>
      <c r="S126" s="167"/>
      <c r="T126" s="168"/>
      <c r="AT126" s="162" t="s">
        <v>154</v>
      </c>
      <c r="AU126" s="162" t="s">
        <v>21</v>
      </c>
      <c r="AV126" s="13" t="s">
        <v>21</v>
      </c>
      <c r="AW126" s="13" t="s">
        <v>40</v>
      </c>
      <c r="AX126" s="13" t="s">
        <v>85</v>
      </c>
      <c r="AY126" s="162" t="s">
        <v>146</v>
      </c>
    </row>
    <row r="127" spans="1:65" s="14" customFormat="1" ht="11.25">
      <c r="B127" s="169"/>
      <c r="D127" s="161" t="s">
        <v>154</v>
      </c>
      <c r="E127" s="170" t="s">
        <v>1</v>
      </c>
      <c r="F127" s="171" t="s">
        <v>161</v>
      </c>
      <c r="H127" s="172">
        <v>5</v>
      </c>
      <c r="I127" s="173"/>
      <c r="L127" s="169"/>
      <c r="M127" s="174"/>
      <c r="N127" s="175"/>
      <c r="O127" s="175"/>
      <c r="P127" s="175"/>
      <c r="Q127" s="175"/>
      <c r="R127" s="175"/>
      <c r="S127" s="175"/>
      <c r="T127" s="176"/>
      <c r="AT127" s="170" t="s">
        <v>154</v>
      </c>
      <c r="AU127" s="170" t="s">
        <v>21</v>
      </c>
      <c r="AV127" s="14" t="s">
        <v>152</v>
      </c>
      <c r="AW127" s="14" t="s">
        <v>40</v>
      </c>
      <c r="AX127" s="14" t="s">
        <v>93</v>
      </c>
      <c r="AY127" s="170" t="s">
        <v>146</v>
      </c>
    </row>
    <row r="128" spans="1:65" s="2" customFormat="1" ht="24.2" customHeight="1">
      <c r="A128" s="33"/>
      <c r="B128" s="145"/>
      <c r="C128" s="181" t="s">
        <v>21</v>
      </c>
      <c r="D128" s="181" t="s">
        <v>189</v>
      </c>
      <c r="E128" s="182" t="s">
        <v>415</v>
      </c>
      <c r="F128" s="183" t="s">
        <v>416</v>
      </c>
      <c r="G128" s="184" t="s">
        <v>217</v>
      </c>
      <c r="H128" s="185">
        <v>2</v>
      </c>
      <c r="I128" s="186"/>
      <c r="J128" s="187">
        <f>ROUND(I128*H128,2)</f>
        <v>0</v>
      </c>
      <c r="K128" s="188"/>
      <c r="L128" s="189"/>
      <c r="M128" s="190" t="s">
        <v>1</v>
      </c>
      <c r="N128" s="191" t="s">
        <v>50</v>
      </c>
      <c r="O128" s="59"/>
      <c r="P128" s="156">
        <f>O128*H128</f>
        <v>0</v>
      </c>
      <c r="Q128" s="156">
        <v>2.5999999999999999E-3</v>
      </c>
      <c r="R128" s="156">
        <f>Q128*H128</f>
        <v>5.1999999999999998E-3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192</v>
      </c>
      <c r="AT128" s="158" t="s">
        <v>189</v>
      </c>
      <c r="AU128" s="158" t="s">
        <v>21</v>
      </c>
      <c r="AY128" s="17" t="s">
        <v>146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93</v>
      </c>
      <c r="BK128" s="159">
        <f>ROUND(I128*H128,2)</f>
        <v>0</v>
      </c>
      <c r="BL128" s="17" t="s">
        <v>152</v>
      </c>
      <c r="BM128" s="158" t="s">
        <v>417</v>
      </c>
    </row>
    <row r="129" spans="1:65" s="13" customFormat="1" ht="11.25">
      <c r="B129" s="160"/>
      <c r="D129" s="161" t="s">
        <v>154</v>
      </c>
      <c r="E129" s="162" t="s">
        <v>1</v>
      </c>
      <c r="F129" s="163" t="s">
        <v>418</v>
      </c>
      <c r="H129" s="164">
        <v>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154</v>
      </c>
      <c r="AU129" s="162" t="s">
        <v>21</v>
      </c>
      <c r="AV129" s="13" t="s">
        <v>21</v>
      </c>
      <c r="AW129" s="13" t="s">
        <v>40</v>
      </c>
      <c r="AX129" s="13" t="s">
        <v>93</v>
      </c>
      <c r="AY129" s="162" t="s">
        <v>146</v>
      </c>
    </row>
    <row r="130" spans="1:65" s="2" customFormat="1" ht="24.2" customHeight="1">
      <c r="A130" s="33"/>
      <c r="B130" s="145"/>
      <c r="C130" s="181" t="s">
        <v>162</v>
      </c>
      <c r="D130" s="181" t="s">
        <v>189</v>
      </c>
      <c r="E130" s="182" t="s">
        <v>419</v>
      </c>
      <c r="F130" s="183" t="s">
        <v>420</v>
      </c>
      <c r="G130" s="184" t="s">
        <v>217</v>
      </c>
      <c r="H130" s="185">
        <v>1</v>
      </c>
      <c r="I130" s="186"/>
      <c r="J130" s="187">
        <f>ROUND(I130*H130,2)</f>
        <v>0</v>
      </c>
      <c r="K130" s="188"/>
      <c r="L130" s="189"/>
      <c r="M130" s="190" t="s">
        <v>1</v>
      </c>
      <c r="N130" s="191" t="s">
        <v>50</v>
      </c>
      <c r="O130" s="59"/>
      <c r="P130" s="156">
        <f>O130*H130</f>
        <v>0</v>
      </c>
      <c r="Q130" s="156">
        <v>3.5000000000000001E-3</v>
      </c>
      <c r="R130" s="156">
        <f>Q130*H130</f>
        <v>3.5000000000000001E-3</v>
      </c>
      <c r="S130" s="156">
        <v>0</v>
      </c>
      <c r="T130" s="15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192</v>
      </c>
      <c r="AT130" s="158" t="s">
        <v>189</v>
      </c>
      <c r="AU130" s="158" t="s">
        <v>21</v>
      </c>
      <c r="AY130" s="17" t="s">
        <v>146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17" t="s">
        <v>93</v>
      </c>
      <c r="BK130" s="159">
        <f>ROUND(I130*H130,2)</f>
        <v>0</v>
      </c>
      <c r="BL130" s="17" t="s">
        <v>152</v>
      </c>
      <c r="BM130" s="158" t="s">
        <v>421</v>
      </c>
    </row>
    <row r="131" spans="1:65" s="13" customFormat="1" ht="11.25">
      <c r="B131" s="160"/>
      <c r="D131" s="161" t="s">
        <v>154</v>
      </c>
      <c r="E131" s="162" t="s">
        <v>1</v>
      </c>
      <c r="F131" s="163" t="s">
        <v>422</v>
      </c>
      <c r="H131" s="164">
        <v>1</v>
      </c>
      <c r="I131" s="165"/>
      <c r="L131" s="160"/>
      <c r="M131" s="166"/>
      <c r="N131" s="167"/>
      <c r="O131" s="167"/>
      <c r="P131" s="167"/>
      <c r="Q131" s="167"/>
      <c r="R131" s="167"/>
      <c r="S131" s="167"/>
      <c r="T131" s="168"/>
      <c r="AT131" s="162" t="s">
        <v>154</v>
      </c>
      <c r="AU131" s="162" t="s">
        <v>21</v>
      </c>
      <c r="AV131" s="13" t="s">
        <v>21</v>
      </c>
      <c r="AW131" s="13" t="s">
        <v>40</v>
      </c>
      <c r="AX131" s="13" t="s">
        <v>93</v>
      </c>
      <c r="AY131" s="162" t="s">
        <v>146</v>
      </c>
    </row>
    <row r="132" spans="1:65" s="2" customFormat="1" ht="14.45" customHeight="1">
      <c r="A132" s="33"/>
      <c r="B132" s="145"/>
      <c r="C132" s="181" t="s">
        <v>152</v>
      </c>
      <c r="D132" s="181" t="s">
        <v>189</v>
      </c>
      <c r="E132" s="182" t="s">
        <v>423</v>
      </c>
      <c r="F132" s="183" t="s">
        <v>424</v>
      </c>
      <c r="G132" s="184" t="s">
        <v>217</v>
      </c>
      <c r="H132" s="185">
        <v>1</v>
      </c>
      <c r="I132" s="186"/>
      <c r="J132" s="187">
        <f>ROUND(I132*H132,2)</f>
        <v>0</v>
      </c>
      <c r="K132" s="188"/>
      <c r="L132" s="189"/>
      <c r="M132" s="190" t="s">
        <v>1</v>
      </c>
      <c r="N132" s="191" t="s">
        <v>50</v>
      </c>
      <c r="O132" s="59"/>
      <c r="P132" s="156">
        <f>O132*H132</f>
        <v>0</v>
      </c>
      <c r="Q132" s="156">
        <v>8.9999999999999998E-4</v>
      </c>
      <c r="R132" s="156">
        <f>Q132*H132</f>
        <v>8.9999999999999998E-4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192</v>
      </c>
      <c r="AT132" s="158" t="s">
        <v>189</v>
      </c>
      <c r="AU132" s="158" t="s">
        <v>21</v>
      </c>
      <c r="AY132" s="17" t="s">
        <v>146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93</v>
      </c>
      <c r="BK132" s="159">
        <f>ROUND(I132*H132,2)</f>
        <v>0</v>
      </c>
      <c r="BL132" s="17" t="s">
        <v>152</v>
      </c>
      <c r="BM132" s="158" t="s">
        <v>425</v>
      </c>
    </row>
    <row r="133" spans="1:65" s="13" customFormat="1" ht="11.25">
      <c r="B133" s="160"/>
      <c r="D133" s="161" t="s">
        <v>154</v>
      </c>
      <c r="E133" s="162" t="s">
        <v>1</v>
      </c>
      <c r="F133" s="163" t="s">
        <v>426</v>
      </c>
      <c r="H133" s="164">
        <v>1</v>
      </c>
      <c r="I133" s="165"/>
      <c r="L133" s="160"/>
      <c r="M133" s="166"/>
      <c r="N133" s="167"/>
      <c r="O133" s="167"/>
      <c r="P133" s="167"/>
      <c r="Q133" s="167"/>
      <c r="R133" s="167"/>
      <c r="S133" s="167"/>
      <c r="T133" s="168"/>
      <c r="AT133" s="162" t="s">
        <v>154</v>
      </c>
      <c r="AU133" s="162" t="s">
        <v>21</v>
      </c>
      <c r="AV133" s="13" t="s">
        <v>21</v>
      </c>
      <c r="AW133" s="13" t="s">
        <v>40</v>
      </c>
      <c r="AX133" s="13" t="s">
        <v>93</v>
      </c>
      <c r="AY133" s="162" t="s">
        <v>146</v>
      </c>
    </row>
    <row r="134" spans="1:65" s="2" customFormat="1" ht="24.2" customHeight="1">
      <c r="A134" s="33"/>
      <c r="B134" s="145"/>
      <c r="C134" s="146" t="s">
        <v>176</v>
      </c>
      <c r="D134" s="146" t="s">
        <v>148</v>
      </c>
      <c r="E134" s="147" t="s">
        <v>427</v>
      </c>
      <c r="F134" s="148" t="s">
        <v>428</v>
      </c>
      <c r="G134" s="149" t="s">
        <v>217</v>
      </c>
      <c r="H134" s="150">
        <v>3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50</v>
      </c>
      <c r="O134" s="59"/>
      <c r="P134" s="156">
        <f>O134*H134</f>
        <v>0</v>
      </c>
      <c r="Q134" s="156">
        <v>0.11241</v>
      </c>
      <c r="R134" s="156">
        <f>Q134*H134</f>
        <v>0.33722999999999997</v>
      </c>
      <c r="S134" s="156">
        <v>0</v>
      </c>
      <c r="T134" s="15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152</v>
      </c>
      <c r="AT134" s="158" t="s">
        <v>148</v>
      </c>
      <c r="AU134" s="158" t="s">
        <v>21</v>
      </c>
      <c r="AY134" s="17" t="s">
        <v>146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93</v>
      </c>
      <c r="BK134" s="159">
        <f>ROUND(I134*H134,2)</f>
        <v>0</v>
      </c>
      <c r="BL134" s="17" t="s">
        <v>152</v>
      </c>
      <c r="BM134" s="158" t="s">
        <v>429</v>
      </c>
    </row>
    <row r="135" spans="1:65" s="13" customFormat="1" ht="11.25">
      <c r="B135" s="160"/>
      <c r="D135" s="161" t="s">
        <v>154</v>
      </c>
      <c r="E135" s="162" t="s">
        <v>1</v>
      </c>
      <c r="F135" s="163" t="s">
        <v>430</v>
      </c>
      <c r="H135" s="164">
        <v>1</v>
      </c>
      <c r="I135" s="165"/>
      <c r="L135" s="160"/>
      <c r="M135" s="166"/>
      <c r="N135" s="167"/>
      <c r="O135" s="167"/>
      <c r="P135" s="167"/>
      <c r="Q135" s="167"/>
      <c r="R135" s="167"/>
      <c r="S135" s="167"/>
      <c r="T135" s="168"/>
      <c r="AT135" s="162" t="s">
        <v>154</v>
      </c>
      <c r="AU135" s="162" t="s">
        <v>21</v>
      </c>
      <c r="AV135" s="13" t="s">
        <v>21</v>
      </c>
      <c r="AW135" s="13" t="s">
        <v>40</v>
      </c>
      <c r="AX135" s="13" t="s">
        <v>85</v>
      </c>
      <c r="AY135" s="162" t="s">
        <v>146</v>
      </c>
    </row>
    <row r="136" spans="1:65" s="13" customFormat="1" ht="11.25">
      <c r="B136" s="160"/>
      <c r="D136" s="161" t="s">
        <v>154</v>
      </c>
      <c r="E136" s="162" t="s">
        <v>1</v>
      </c>
      <c r="F136" s="163" t="s">
        <v>422</v>
      </c>
      <c r="H136" s="164">
        <v>1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154</v>
      </c>
      <c r="AU136" s="162" t="s">
        <v>21</v>
      </c>
      <c r="AV136" s="13" t="s">
        <v>21</v>
      </c>
      <c r="AW136" s="13" t="s">
        <v>40</v>
      </c>
      <c r="AX136" s="13" t="s">
        <v>85</v>
      </c>
      <c r="AY136" s="162" t="s">
        <v>146</v>
      </c>
    </row>
    <row r="137" spans="1:65" s="13" customFormat="1" ht="11.25">
      <c r="B137" s="160"/>
      <c r="D137" s="161" t="s">
        <v>154</v>
      </c>
      <c r="E137" s="162" t="s">
        <v>1</v>
      </c>
      <c r="F137" s="163" t="s">
        <v>414</v>
      </c>
      <c r="H137" s="164">
        <v>1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154</v>
      </c>
      <c r="AU137" s="162" t="s">
        <v>21</v>
      </c>
      <c r="AV137" s="13" t="s">
        <v>21</v>
      </c>
      <c r="AW137" s="13" t="s">
        <v>40</v>
      </c>
      <c r="AX137" s="13" t="s">
        <v>85</v>
      </c>
      <c r="AY137" s="162" t="s">
        <v>146</v>
      </c>
    </row>
    <row r="138" spans="1:65" s="14" customFormat="1" ht="11.25">
      <c r="B138" s="169"/>
      <c r="D138" s="161" t="s">
        <v>154</v>
      </c>
      <c r="E138" s="170" t="s">
        <v>1</v>
      </c>
      <c r="F138" s="171" t="s">
        <v>161</v>
      </c>
      <c r="H138" s="172">
        <v>3</v>
      </c>
      <c r="I138" s="173"/>
      <c r="L138" s="169"/>
      <c r="M138" s="174"/>
      <c r="N138" s="175"/>
      <c r="O138" s="175"/>
      <c r="P138" s="175"/>
      <c r="Q138" s="175"/>
      <c r="R138" s="175"/>
      <c r="S138" s="175"/>
      <c r="T138" s="176"/>
      <c r="AT138" s="170" t="s">
        <v>154</v>
      </c>
      <c r="AU138" s="170" t="s">
        <v>21</v>
      </c>
      <c r="AV138" s="14" t="s">
        <v>152</v>
      </c>
      <c r="AW138" s="14" t="s">
        <v>40</v>
      </c>
      <c r="AX138" s="14" t="s">
        <v>93</v>
      </c>
      <c r="AY138" s="170" t="s">
        <v>146</v>
      </c>
    </row>
    <row r="139" spans="1:65" s="2" customFormat="1" ht="14.45" customHeight="1">
      <c r="A139" s="33"/>
      <c r="B139" s="145"/>
      <c r="C139" s="181" t="s">
        <v>182</v>
      </c>
      <c r="D139" s="181" t="s">
        <v>189</v>
      </c>
      <c r="E139" s="182" t="s">
        <v>431</v>
      </c>
      <c r="F139" s="183" t="s">
        <v>432</v>
      </c>
      <c r="G139" s="184" t="s">
        <v>217</v>
      </c>
      <c r="H139" s="185">
        <v>3</v>
      </c>
      <c r="I139" s="186"/>
      <c r="J139" s="187">
        <f>ROUND(I139*H139,2)</f>
        <v>0</v>
      </c>
      <c r="K139" s="188"/>
      <c r="L139" s="189"/>
      <c r="M139" s="190" t="s">
        <v>1</v>
      </c>
      <c r="N139" s="191" t="s">
        <v>50</v>
      </c>
      <c r="O139" s="59"/>
      <c r="P139" s="156">
        <f>O139*H139</f>
        <v>0</v>
      </c>
      <c r="Q139" s="156">
        <v>6.1000000000000004E-3</v>
      </c>
      <c r="R139" s="156">
        <f>Q139*H139</f>
        <v>1.83E-2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192</v>
      </c>
      <c r="AT139" s="158" t="s">
        <v>189</v>
      </c>
      <c r="AU139" s="158" t="s">
        <v>21</v>
      </c>
      <c r="AY139" s="17" t="s">
        <v>146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7" t="s">
        <v>93</v>
      </c>
      <c r="BK139" s="159">
        <f>ROUND(I139*H139,2)</f>
        <v>0</v>
      </c>
      <c r="BL139" s="17" t="s">
        <v>152</v>
      </c>
      <c r="BM139" s="158" t="s">
        <v>433</v>
      </c>
    </row>
    <row r="140" spans="1:65" s="2" customFormat="1" ht="14.45" customHeight="1">
      <c r="A140" s="33"/>
      <c r="B140" s="145"/>
      <c r="C140" s="181" t="s">
        <v>188</v>
      </c>
      <c r="D140" s="181" t="s">
        <v>189</v>
      </c>
      <c r="E140" s="182" t="s">
        <v>434</v>
      </c>
      <c r="F140" s="183" t="s">
        <v>435</v>
      </c>
      <c r="G140" s="184" t="s">
        <v>217</v>
      </c>
      <c r="H140" s="185">
        <v>3</v>
      </c>
      <c r="I140" s="186"/>
      <c r="J140" s="187">
        <f>ROUND(I140*H140,2)</f>
        <v>0</v>
      </c>
      <c r="K140" s="188"/>
      <c r="L140" s="189"/>
      <c r="M140" s="190" t="s">
        <v>1</v>
      </c>
      <c r="N140" s="191" t="s">
        <v>50</v>
      </c>
      <c r="O140" s="59"/>
      <c r="P140" s="156">
        <f>O140*H140</f>
        <v>0</v>
      </c>
      <c r="Q140" s="156">
        <v>3.0000000000000001E-3</v>
      </c>
      <c r="R140" s="156">
        <f>Q140*H140</f>
        <v>9.0000000000000011E-3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192</v>
      </c>
      <c r="AT140" s="158" t="s">
        <v>189</v>
      </c>
      <c r="AU140" s="158" t="s">
        <v>21</v>
      </c>
      <c r="AY140" s="17" t="s">
        <v>146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7" t="s">
        <v>93</v>
      </c>
      <c r="BK140" s="159">
        <f>ROUND(I140*H140,2)</f>
        <v>0</v>
      </c>
      <c r="BL140" s="17" t="s">
        <v>152</v>
      </c>
      <c r="BM140" s="158" t="s">
        <v>436</v>
      </c>
    </row>
    <row r="141" spans="1:65" s="2" customFormat="1" ht="24.2" customHeight="1">
      <c r="A141" s="33"/>
      <c r="B141" s="145"/>
      <c r="C141" s="146" t="s">
        <v>192</v>
      </c>
      <c r="D141" s="146" t="s">
        <v>148</v>
      </c>
      <c r="E141" s="147" t="s">
        <v>437</v>
      </c>
      <c r="F141" s="148" t="s">
        <v>438</v>
      </c>
      <c r="G141" s="149" t="s">
        <v>165</v>
      </c>
      <c r="H141" s="150">
        <v>133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50</v>
      </c>
      <c r="O141" s="59"/>
      <c r="P141" s="156">
        <f>O141*H141</f>
        <v>0</v>
      </c>
      <c r="Q141" s="156">
        <v>2.0000000000000001E-4</v>
      </c>
      <c r="R141" s="156">
        <f>Q141*H141</f>
        <v>2.6600000000000002E-2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152</v>
      </c>
      <c r="AT141" s="158" t="s">
        <v>148</v>
      </c>
      <c r="AU141" s="158" t="s">
        <v>21</v>
      </c>
      <c r="AY141" s="17" t="s">
        <v>146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7" t="s">
        <v>93</v>
      </c>
      <c r="BK141" s="159">
        <f>ROUND(I141*H141,2)</f>
        <v>0</v>
      </c>
      <c r="BL141" s="17" t="s">
        <v>152</v>
      </c>
      <c r="BM141" s="158" t="s">
        <v>439</v>
      </c>
    </row>
    <row r="142" spans="1:65" s="13" customFormat="1" ht="11.25">
      <c r="B142" s="160"/>
      <c r="D142" s="161" t="s">
        <v>154</v>
      </c>
      <c r="E142" s="162" t="s">
        <v>1</v>
      </c>
      <c r="F142" s="163" t="s">
        <v>440</v>
      </c>
      <c r="H142" s="164">
        <v>120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154</v>
      </c>
      <c r="AU142" s="162" t="s">
        <v>21</v>
      </c>
      <c r="AV142" s="13" t="s">
        <v>21</v>
      </c>
      <c r="AW142" s="13" t="s">
        <v>40</v>
      </c>
      <c r="AX142" s="13" t="s">
        <v>85</v>
      </c>
      <c r="AY142" s="162" t="s">
        <v>146</v>
      </c>
    </row>
    <row r="143" spans="1:65" s="13" customFormat="1" ht="11.25">
      <c r="B143" s="160"/>
      <c r="D143" s="161" t="s">
        <v>154</v>
      </c>
      <c r="E143" s="162" t="s">
        <v>1</v>
      </c>
      <c r="F143" s="163" t="s">
        <v>441</v>
      </c>
      <c r="H143" s="164">
        <v>13</v>
      </c>
      <c r="I143" s="165"/>
      <c r="L143" s="160"/>
      <c r="M143" s="166"/>
      <c r="N143" s="167"/>
      <c r="O143" s="167"/>
      <c r="P143" s="167"/>
      <c r="Q143" s="167"/>
      <c r="R143" s="167"/>
      <c r="S143" s="167"/>
      <c r="T143" s="168"/>
      <c r="AT143" s="162" t="s">
        <v>154</v>
      </c>
      <c r="AU143" s="162" t="s">
        <v>21</v>
      </c>
      <c r="AV143" s="13" t="s">
        <v>21</v>
      </c>
      <c r="AW143" s="13" t="s">
        <v>40</v>
      </c>
      <c r="AX143" s="13" t="s">
        <v>85</v>
      </c>
      <c r="AY143" s="162" t="s">
        <v>146</v>
      </c>
    </row>
    <row r="144" spans="1:65" s="14" customFormat="1" ht="11.25">
      <c r="B144" s="169"/>
      <c r="D144" s="161" t="s">
        <v>154</v>
      </c>
      <c r="E144" s="170" t="s">
        <v>1</v>
      </c>
      <c r="F144" s="171" t="s">
        <v>161</v>
      </c>
      <c r="H144" s="172">
        <v>133</v>
      </c>
      <c r="I144" s="173"/>
      <c r="L144" s="169"/>
      <c r="M144" s="174"/>
      <c r="N144" s="175"/>
      <c r="O144" s="175"/>
      <c r="P144" s="175"/>
      <c r="Q144" s="175"/>
      <c r="R144" s="175"/>
      <c r="S144" s="175"/>
      <c r="T144" s="176"/>
      <c r="AT144" s="170" t="s">
        <v>154</v>
      </c>
      <c r="AU144" s="170" t="s">
        <v>21</v>
      </c>
      <c r="AV144" s="14" t="s">
        <v>152</v>
      </c>
      <c r="AW144" s="14" t="s">
        <v>40</v>
      </c>
      <c r="AX144" s="14" t="s">
        <v>93</v>
      </c>
      <c r="AY144" s="170" t="s">
        <v>146</v>
      </c>
    </row>
    <row r="145" spans="1:65" s="2" customFormat="1" ht="24.2" customHeight="1">
      <c r="A145" s="33"/>
      <c r="B145" s="145"/>
      <c r="C145" s="146" t="s">
        <v>203</v>
      </c>
      <c r="D145" s="146" t="s">
        <v>148</v>
      </c>
      <c r="E145" s="147" t="s">
        <v>442</v>
      </c>
      <c r="F145" s="148" t="s">
        <v>443</v>
      </c>
      <c r="G145" s="149" t="s">
        <v>165</v>
      </c>
      <c r="H145" s="150">
        <v>49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50</v>
      </c>
      <c r="O145" s="59"/>
      <c r="P145" s="156">
        <f>O145*H145</f>
        <v>0</v>
      </c>
      <c r="Q145" s="156">
        <v>6.9999999999999994E-5</v>
      </c>
      <c r="R145" s="156">
        <f>Q145*H145</f>
        <v>3.4299999999999999E-3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152</v>
      </c>
      <c r="AT145" s="158" t="s">
        <v>148</v>
      </c>
      <c r="AU145" s="158" t="s">
        <v>21</v>
      </c>
      <c r="AY145" s="17" t="s">
        <v>146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7" t="s">
        <v>93</v>
      </c>
      <c r="BK145" s="159">
        <f>ROUND(I145*H145,2)</f>
        <v>0</v>
      </c>
      <c r="BL145" s="17" t="s">
        <v>152</v>
      </c>
      <c r="BM145" s="158" t="s">
        <v>444</v>
      </c>
    </row>
    <row r="146" spans="1:65" s="13" customFormat="1" ht="11.25">
      <c r="B146" s="160"/>
      <c r="D146" s="161" t="s">
        <v>154</v>
      </c>
      <c r="E146" s="162" t="s">
        <v>1</v>
      </c>
      <c r="F146" s="163" t="s">
        <v>445</v>
      </c>
      <c r="H146" s="164">
        <v>20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154</v>
      </c>
      <c r="AU146" s="162" t="s">
        <v>21</v>
      </c>
      <c r="AV146" s="13" t="s">
        <v>21</v>
      </c>
      <c r="AW146" s="13" t="s">
        <v>40</v>
      </c>
      <c r="AX146" s="13" t="s">
        <v>85</v>
      </c>
      <c r="AY146" s="162" t="s">
        <v>146</v>
      </c>
    </row>
    <row r="147" spans="1:65" s="13" customFormat="1" ht="11.25">
      <c r="B147" s="160"/>
      <c r="D147" s="161" t="s">
        <v>154</v>
      </c>
      <c r="E147" s="162" t="s">
        <v>1</v>
      </c>
      <c r="F147" s="163" t="s">
        <v>446</v>
      </c>
      <c r="H147" s="164">
        <v>29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154</v>
      </c>
      <c r="AU147" s="162" t="s">
        <v>21</v>
      </c>
      <c r="AV147" s="13" t="s">
        <v>21</v>
      </c>
      <c r="AW147" s="13" t="s">
        <v>40</v>
      </c>
      <c r="AX147" s="13" t="s">
        <v>85</v>
      </c>
      <c r="AY147" s="162" t="s">
        <v>146</v>
      </c>
    </row>
    <row r="148" spans="1:65" s="14" customFormat="1" ht="11.25">
      <c r="B148" s="169"/>
      <c r="D148" s="161" t="s">
        <v>154</v>
      </c>
      <c r="E148" s="170" t="s">
        <v>1</v>
      </c>
      <c r="F148" s="171" t="s">
        <v>161</v>
      </c>
      <c r="H148" s="172">
        <v>49</v>
      </c>
      <c r="I148" s="173"/>
      <c r="L148" s="169"/>
      <c r="M148" s="174"/>
      <c r="N148" s="175"/>
      <c r="O148" s="175"/>
      <c r="P148" s="175"/>
      <c r="Q148" s="175"/>
      <c r="R148" s="175"/>
      <c r="S148" s="175"/>
      <c r="T148" s="176"/>
      <c r="AT148" s="170" t="s">
        <v>154</v>
      </c>
      <c r="AU148" s="170" t="s">
        <v>21</v>
      </c>
      <c r="AV148" s="14" t="s">
        <v>152</v>
      </c>
      <c r="AW148" s="14" t="s">
        <v>40</v>
      </c>
      <c r="AX148" s="14" t="s">
        <v>93</v>
      </c>
      <c r="AY148" s="170" t="s">
        <v>146</v>
      </c>
    </row>
    <row r="149" spans="1:65" s="2" customFormat="1" ht="24.2" customHeight="1">
      <c r="A149" s="33"/>
      <c r="B149" s="145"/>
      <c r="C149" s="146" t="s">
        <v>208</v>
      </c>
      <c r="D149" s="146" t="s">
        <v>148</v>
      </c>
      <c r="E149" s="147" t="s">
        <v>447</v>
      </c>
      <c r="F149" s="148" t="s">
        <v>448</v>
      </c>
      <c r="G149" s="149" t="s">
        <v>151</v>
      </c>
      <c r="H149" s="150">
        <v>26</v>
      </c>
      <c r="I149" s="151"/>
      <c r="J149" s="152">
        <f>ROUND(I149*H149,2)</f>
        <v>0</v>
      </c>
      <c r="K149" s="153"/>
      <c r="L149" s="34"/>
      <c r="M149" s="154" t="s">
        <v>1</v>
      </c>
      <c r="N149" s="155" t="s">
        <v>50</v>
      </c>
      <c r="O149" s="59"/>
      <c r="P149" s="156">
        <f>O149*H149</f>
        <v>0</v>
      </c>
      <c r="Q149" s="156">
        <v>1.6000000000000001E-3</v>
      </c>
      <c r="R149" s="156">
        <f>Q149*H149</f>
        <v>4.1600000000000005E-2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152</v>
      </c>
      <c r="AT149" s="158" t="s">
        <v>148</v>
      </c>
      <c r="AU149" s="158" t="s">
        <v>21</v>
      </c>
      <c r="AY149" s="17" t="s">
        <v>146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7" t="s">
        <v>93</v>
      </c>
      <c r="BK149" s="159">
        <f>ROUND(I149*H149,2)</f>
        <v>0</v>
      </c>
      <c r="BL149" s="17" t="s">
        <v>152</v>
      </c>
      <c r="BM149" s="158" t="s">
        <v>449</v>
      </c>
    </row>
    <row r="150" spans="1:65" s="13" customFormat="1" ht="11.25">
      <c r="B150" s="160"/>
      <c r="D150" s="161" t="s">
        <v>154</v>
      </c>
      <c r="E150" s="162" t="s">
        <v>1</v>
      </c>
      <c r="F150" s="163" t="s">
        <v>450</v>
      </c>
      <c r="H150" s="164">
        <v>26</v>
      </c>
      <c r="I150" s="165"/>
      <c r="L150" s="160"/>
      <c r="M150" s="166"/>
      <c r="N150" s="167"/>
      <c r="O150" s="167"/>
      <c r="P150" s="167"/>
      <c r="Q150" s="167"/>
      <c r="R150" s="167"/>
      <c r="S150" s="167"/>
      <c r="T150" s="168"/>
      <c r="AT150" s="162" t="s">
        <v>154</v>
      </c>
      <c r="AU150" s="162" t="s">
        <v>21</v>
      </c>
      <c r="AV150" s="13" t="s">
        <v>21</v>
      </c>
      <c r="AW150" s="13" t="s">
        <v>40</v>
      </c>
      <c r="AX150" s="13" t="s">
        <v>93</v>
      </c>
      <c r="AY150" s="162" t="s">
        <v>146</v>
      </c>
    </row>
    <row r="151" spans="1:65" s="2" customFormat="1" ht="14.45" customHeight="1">
      <c r="A151" s="33"/>
      <c r="B151" s="145"/>
      <c r="C151" s="146" t="s">
        <v>214</v>
      </c>
      <c r="D151" s="146" t="s">
        <v>148</v>
      </c>
      <c r="E151" s="147" t="s">
        <v>381</v>
      </c>
      <c r="F151" s="148" t="s">
        <v>382</v>
      </c>
      <c r="G151" s="149" t="s">
        <v>165</v>
      </c>
      <c r="H151" s="150">
        <v>182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50</v>
      </c>
      <c r="O151" s="59"/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152</v>
      </c>
      <c r="AT151" s="158" t="s">
        <v>148</v>
      </c>
      <c r="AU151" s="158" t="s">
        <v>21</v>
      </c>
      <c r="AY151" s="17" t="s">
        <v>146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7" t="s">
        <v>93</v>
      </c>
      <c r="BK151" s="159">
        <f>ROUND(I151*H151,2)</f>
        <v>0</v>
      </c>
      <c r="BL151" s="17" t="s">
        <v>152</v>
      </c>
      <c r="BM151" s="158" t="s">
        <v>451</v>
      </c>
    </row>
    <row r="152" spans="1:65" s="2" customFormat="1" ht="14.45" customHeight="1">
      <c r="A152" s="33"/>
      <c r="B152" s="145"/>
      <c r="C152" s="146" t="s">
        <v>220</v>
      </c>
      <c r="D152" s="146" t="s">
        <v>148</v>
      </c>
      <c r="E152" s="147" t="s">
        <v>452</v>
      </c>
      <c r="F152" s="148" t="s">
        <v>453</v>
      </c>
      <c r="G152" s="149" t="s">
        <v>151</v>
      </c>
      <c r="H152" s="150">
        <v>26</v>
      </c>
      <c r="I152" s="151"/>
      <c r="J152" s="152">
        <f>ROUND(I152*H152,2)</f>
        <v>0</v>
      </c>
      <c r="K152" s="153"/>
      <c r="L152" s="34"/>
      <c r="M152" s="154" t="s">
        <v>1</v>
      </c>
      <c r="N152" s="155" t="s">
        <v>50</v>
      </c>
      <c r="O152" s="59"/>
      <c r="P152" s="156">
        <f>O152*H152</f>
        <v>0</v>
      </c>
      <c r="Q152" s="156">
        <v>1.0000000000000001E-5</v>
      </c>
      <c r="R152" s="156">
        <f>Q152*H152</f>
        <v>2.6000000000000003E-4</v>
      </c>
      <c r="S152" s="156">
        <v>0</v>
      </c>
      <c r="T152" s="15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152</v>
      </c>
      <c r="AT152" s="158" t="s">
        <v>148</v>
      </c>
      <c r="AU152" s="158" t="s">
        <v>21</v>
      </c>
      <c r="AY152" s="17" t="s">
        <v>146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7" t="s">
        <v>93</v>
      </c>
      <c r="BK152" s="159">
        <f>ROUND(I152*H152,2)</f>
        <v>0</v>
      </c>
      <c r="BL152" s="17" t="s">
        <v>152</v>
      </c>
      <c r="BM152" s="158" t="s">
        <v>454</v>
      </c>
    </row>
    <row r="153" spans="1:65" s="2" customFormat="1" ht="14.45" customHeight="1">
      <c r="A153" s="33"/>
      <c r="B153" s="145"/>
      <c r="C153" s="146" t="s">
        <v>225</v>
      </c>
      <c r="D153" s="146" t="s">
        <v>148</v>
      </c>
      <c r="E153" s="147" t="s">
        <v>391</v>
      </c>
      <c r="F153" s="148" t="s">
        <v>392</v>
      </c>
      <c r="G153" s="149" t="s">
        <v>151</v>
      </c>
      <c r="H153" s="150">
        <v>62.4</v>
      </c>
      <c r="I153" s="151"/>
      <c r="J153" s="152">
        <f>ROUND(I153*H153,2)</f>
        <v>0</v>
      </c>
      <c r="K153" s="153"/>
      <c r="L153" s="34"/>
      <c r="M153" s="154" t="s">
        <v>1</v>
      </c>
      <c r="N153" s="155" t="s">
        <v>50</v>
      </c>
      <c r="O153" s="59"/>
      <c r="P153" s="156">
        <f>O153*H153</f>
        <v>0</v>
      </c>
      <c r="Q153" s="156">
        <v>0</v>
      </c>
      <c r="R153" s="156">
        <f>Q153*H153</f>
        <v>0</v>
      </c>
      <c r="S153" s="156">
        <v>0.02</v>
      </c>
      <c r="T153" s="157">
        <f>S153*H153</f>
        <v>1.248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58" t="s">
        <v>152</v>
      </c>
      <c r="AT153" s="158" t="s">
        <v>148</v>
      </c>
      <c r="AU153" s="158" t="s">
        <v>21</v>
      </c>
      <c r="AY153" s="17" t="s">
        <v>146</v>
      </c>
      <c r="BE153" s="159">
        <f>IF(N153="základní",J153,0)</f>
        <v>0</v>
      </c>
      <c r="BF153" s="159">
        <f>IF(N153="snížená",J153,0)</f>
        <v>0</v>
      </c>
      <c r="BG153" s="159">
        <f>IF(N153="zákl. přenesená",J153,0)</f>
        <v>0</v>
      </c>
      <c r="BH153" s="159">
        <f>IF(N153="sníž. přenesená",J153,0)</f>
        <v>0</v>
      </c>
      <c r="BI153" s="159">
        <f>IF(N153="nulová",J153,0)</f>
        <v>0</v>
      </c>
      <c r="BJ153" s="17" t="s">
        <v>93</v>
      </c>
      <c r="BK153" s="159">
        <f>ROUND(I153*H153,2)</f>
        <v>0</v>
      </c>
      <c r="BL153" s="17" t="s">
        <v>152</v>
      </c>
      <c r="BM153" s="158" t="s">
        <v>455</v>
      </c>
    </row>
    <row r="154" spans="1:65" s="13" customFormat="1" ht="11.25">
      <c r="B154" s="160"/>
      <c r="D154" s="161" t="s">
        <v>154</v>
      </c>
      <c r="E154" s="162" t="s">
        <v>1</v>
      </c>
      <c r="F154" s="163" t="s">
        <v>456</v>
      </c>
      <c r="H154" s="164">
        <v>62.4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154</v>
      </c>
      <c r="AU154" s="162" t="s">
        <v>21</v>
      </c>
      <c r="AV154" s="13" t="s">
        <v>21</v>
      </c>
      <c r="AW154" s="13" t="s">
        <v>40</v>
      </c>
      <c r="AX154" s="13" t="s">
        <v>93</v>
      </c>
      <c r="AY154" s="162" t="s">
        <v>146</v>
      </c>
    </row>
    <row r="155" spans="1:65" s="2" customFormat="1" ht="24.2" customHeight="1">
      <c r="A155" s="33"/>
      <c r="B155" s="145"/>
      <c r="C155" s="146" t="s">
        <v>232</v>
      </c>
      <c r="D155" s="146" t="s">
        <v>148</v>
      </c>
      <c r="E155" s="147" t="s">
        <v>457</v>
      </c>
      <c r="F155" s="148" t="s">
        <v>458</v>
      </c>
      <c r="G155" s="149" t="s">
        <v>217</v>
      </c>
      <c r="H155" s="150">
        <v>1</v>
      </c>
      <c r="I155" s="151"/>
      <c r="J155" s="152">
        <f>ROUND(I155*H155,2)</f>
        <v>0</v>
      </c>
      <c r="K155" s="153"/>
      <c r="L155" s="34"/>
      <c r="M155" s="154" t="s">
        <v>1</v>
      </c>
      <c r="N155" s="155" t="s">
        <v>50</v>
      </c>
      <c r="O155" s="59"/>
      <c r="P155" s="156">
        <f>O155*H155</f>
        <v>0</v>
      </c>
      <c r="Q155" s="156">
        <v>0</v>
      </c>
      <c r="R155" s="156">
        <f>Q155*H155</f>
        <v>0</v>
      </c>
      <c r="S155" s="156">
        <v>8.2000000000000003E-2</v>
      </c>
      <c r="T155" s="157">
        <f>S155*H155</f>
        <v>8.2000000000000003E-2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8" t="s">
        <v>152</v>
      </c>
      <c r="AT155" s="158" t="s">
        <v>148</v>
      </c>
      <c r="AU155" s="158" t="s">
        <v>21</v>
      </c>
      <c r="AY155" s="17" t="s">
        <v>146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7" t="s">
        <v>93</v>
      </c>
      <c r="BK155" s="159">
        <f>ROUND(I155*H155,2)</f>
        <v>0</v>
      </c>
      <c r="BL155" s="17" t="s">
        <v>152</v>
      </c>
      <c r="BM155" s="158" t="s">
        <v>459</v>
      </c>
    </row>
    <row r="156" spans="1:65" s="2" customFormat="1" ht="19.5">
      <c r="A156" s="33"/>
      <c r="B156" s="34"/>
      <c r="C156" s="33"/>
      <c r="D156" s="161" t="s">
        <v>167</v>
      </c>
      <c r="E156" s="33"/>
      <c r="F156" s="177" t="s">
        <v>460</v>
      </c>
      <c r="G156" s="33"/>
      <c r="H156" s="33"/>
      <c r="I156" s="178"/>
      <c r="J156" s="33"/>
      <c r="K156" s="33"/>
      <c r="L156" s="34"/>
      <c r="M156" s="179"/>
      <c r="N156" s="180"/>
      <c r="O156" s="59"/>
      <c r="P156" s="59"/>
      <c r="Q156" s="59"/>
      <c r="R156" s="59"/>
      <c r="S156" s="59"/>
      <c r="T156" s="60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7" t="s">
        <v>167</v>
      </c>
      <c r="AU156" s="17" t="s">
        <v>21</v>
      </c>
    </row>
    <row r="157" spans="1:65" s="12" customFormat="1" ht="22.9" customHeight="1">
      <c r="B157" s="132"/>
      <c r="D157" s="133" t="s">
        <v>84</v>
      </c>
      <c r="E157" s="143" t="s">
        <v>306</v>
      </c>
      <c r="F157" s="143" t="s">
        <v>307</v>
      </c>
      <c r="I157" s="135"/>
      <c r="J157" s="144">
        <f>BK157</f>
        <v>0</v>
      </c>
      <c r="L157" s="132"/>
      <c r="M157" s="137"/>
      <c r="N157" s="138"/>
      <c r="O157" s="138"/>
      <c r="P157" s="139">
        <f>P158</f>
        <v>0</v>
      </c>
      <c r="Q157" s="138"/>
      <c r="R157" s="139">
        <f>R158</f>
        <v>0</v>
      </c>
      <c r="S157" s="138"/>
      <c r="T157" s="140">
        <f>T158</f>
        <v>0</v>
      </c>
      <c r="AR157" s="133" t="s">
        <v>93</v>
      </c>
      <c r="AT157" s="141" t="s">
        <v>84</v>
      </c>
      <c r="AU157" s="141" t="s">
        <v>93</v>
      </c>
      <c r="AY157" s="133" t="s">
        <v>146</v>
      </c>
      <c r="BK157" s="142">
        <f>BK158</f>
        <v>0</v>
      </c>
    </row>
    <row r="158" spans="1:65" s="2" customFormat="1" ht="24.2" customHeight="1">
      <c r="A158" s="33"/>
      <c r="B158" s="145"/>
      <c r="C158" s="146" t="s">
        <v>8</v>
      </c>
      <c r="D158" s="146" t="s">
        <v>148</v>
      </c>
      <c r="E158" s="147" t="s">
        <v>404</v>
      </c>
      <c r="F158" s="148" t="s">
        <v>405</v>
      </c>
      <c r="G158" s="149" t="s">
        <v>288</v>
      </c>
      <c r="H158" s="150">
        <v>0.45</v>
      </c>
      <c r="I158" s="151"/>
      <c r="J158" s="152">
        <f>ROUND(I158*H158,2)</f>
        <v>0</v>
      </c>
      <c r="K158" s="153"/>
      <c r="L158" s="34"/>
      <c r="M158" s="192" t="s">
        <v>1</v>
      </c>
      <c r="N158" s="193" t="s">
        <v>50</v>
      </c>
      <c r="O158" s="194"/>
      <c r="P158" s="195">
        <f>O158*H158</f>
        <v>0</v>
      </c>
      <c r="Q158" s="195">
        <v>0</v>
      </c>
      <c r="R158" s="195">
        <f>Q158*H158</f>
        <v>0</v>
      </c>
      <c r="S158" s="195">
        <v>0</v>
      </c>
      <c r="T158" s="196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152</v>
      </c>
      <c r="AT158" s="158" t="s">
        <v>148</v>
      </c>
      <c r="AU158" s="158" t="s">
        <v>21</v>
      </c>
      <c r="AY158" s="17" t="s">
        <v>146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7" t="s">
        <v>93</v>
      </c>
      <c r="BK158" s="159">
        <f>ROUND(I158*H158,2)</f>
        <v>0</v>
      </c>
      <c r="BL158" s="17" t="s">
        <v>152</v>
      </c>
      <c r="BM158" s="158" t="s">
        <v>461</v>
      </c>
    </row>
    <row r="159" spans="1:65" s="2" customFormat="1" ht="6.95" customHeight="1">
      <c r="A159" s="33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34"/>
      <c r="M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</row>
  </sheetData>
  <autoFilter ref="C118:K158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106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462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ROUND(J124,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ROUND((SUM(BE124:BE217)),  2)</f>
        <v>0</v>
      </c>
      <c r="G33" s="33"/>
      <c r="H33" s="33"/>
      <c r="I33" s="101">
        <v>0.21</v>
      </c>
      <c r="J33" s="100">
        <f>ROUND(((SUM(BE124:BE217))*I33),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ROUND((SUM(BF124:BF217)),  2)</f>
        <v>0</v>
      </c>
      <c r="G34" s="33"/>
      <c r="H34" s="33"/>
      <c r="I34" s="101">
        <v>0.15</v>
      </c>
      <c r="J34" s="100">
        <f>ROUND(((SUM(BF124:BF217))*I34),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ROUND((SUM(BG124:BG217)),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ROUND((SUM(BH124:BH217)),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ROUND((SUM(BI124:BI217)),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SO 301 - Odvodnění komunikace - doplnění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J124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J125</f>
        <v>0</v>
      </c>
      <c r="L97" s="113"/>
    </row>
    <row r="98" spans="1:31" s="10" customFormat="1" ht="19.899999999999999" customHeight="1">
      <c r="B98" s="117"/>
      <c r="D98" s="118" t="s">
        <v>125</v>
      </c>
      <c r="E98" s="119"/>
      <c r="F98" s="119"/>
      <c r="G98" s="119"/>
      <c r="H98" s="119"/>
      <c r="I98" s="119"/>
      <c r="J98" s="120">
        <f>J126</f>
        <v>0</v>
      </c>
      <c r="L98" s="117"/>
    </row>
    <row r="99" spans="1:31" s="10" customFormat="1" ht="19.899999999999999" customHeight="1">
      <c r="B99" s="117"/>
      <c r="D99" s="118" t="s">
        <v>463</v>
      </c>
      <c r="E99" s="119"/>
      <c r="F99" s="119"/>
      <c r="G99" s="119"/>
      <c r="H99" s="119"/>
      <c r="I99" s="119"/>
      <c r="J99" s="120">
        <f>J163</f>
        <v>0</v>
      </c>
      <c r="L99" s="117"/>
    </row>
    <row r="100" spans="1:31" s="10" customFormat="1" ht="19.899999999999999" customHeight="1">
      <c r="B100" s="117"/>
      <c r="D100" s="118" t="s">
        <v>126</v>
      </c>
      <c r="E100" s="119"/>
      <c r="F100" s="119"/>
      <c r="G100" s="119"/>
      <c r="H100" s="119"/>
      <c r="I100" s="119"/>
      <c r="J100" s="120">
        <f>J168</f>
        <v>0</v>
      </c>
      <c r="L100" s="117"/>
    </row>
    <row r="101" spans="1:31" s="10" customFormat="1" ht="19.899999999999999" customHeight="1">
      <c r="B101" s="117"/>
      <c r="D101" s="118" t="s">
        <v>127</v>
      </c>
      <c r="E101" s="119"/>
      <c r="F101" s="119"/>
      <c r="G101" s="119"/>
      <c r="H101" s="119"/>
      <c r="I101" s="119"/>
      <c r="J101" s="120">
        <f>J176</f>
        <v>0</v>
      </c>
      <c r="L101" s="117"/>
    </row>
    <row r="102" spans="1:31" s="10" customFormat="1" ht="19.899999999999999" customHeight="1">
      <c r="B102" s="117"/>
      <c r="D102" s="118" t="s">
        <v>128</v>
      </c>
      <c r="E102" s="119"/>
      <c r="F102" s="119"/>
      <c r="G102" s="119"/>
      <c r="H102" s="119"/>
      <c r="I102" s="119"/>
      <c r="J102" s="120">
        <f>J201</f>
        <v>0</v>
      </c>
      <c r="L102" s="117"/>
    </row>
    <row r="103" spans="1:31" s="10" customFormat="1" ht="19.899999999999999" customHeight="1">
      <c r="B103" s="117"/>
      <c r="D103" s="118" t="s">
        <v>129</v>
      </c>
      <c r="E103" s="119"/>
      <c r="F103" s="119"/>
      <c r="G103" s="119"/>
      <c r="H103" s="119"/>
      <c r="I103" s="119"/>
      <c r="J103" s="120">
        <f>J207</f>
        <v>0</v>
      </c>
      <c r="L103" s="117"/>
    </row>
    <row r="104" spans="1:31" s="10" customFormat="1" ht="19.899999999999999" customHeight="1">
      <c r="B104" s="117"/>
      <c r="D104" s="118" t="s">
        <v>130</v>
      </c>
      <c r="E104" s="119"/>
      <c r="F104" s="119"/>
      <c r="G104" s="119"/>
      <c r="H104" s="119"/>
      <c r="I104" s="119"/>
      <c r="J104" s="120">
        <f>J216</f>
        <v>0</v>
      </c>
      <c r="L104" s="117"/>
    </row>
    <row r="105" spans="1:31" s="2" customFormat="1" ht="21.75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0"/>
      <c r="C110" s="51"/>
      <c r="D110" s="51"/>
      <c r="E110" s="51"/>
      <c r="F110" s="51"/>
      <c r="G110" s="51"/>
      <c r="H110" s="51"/>
      <c r="I110" s="51"/>
      <c r="J110" s="51"/>
      <c r="K110" s="51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1" t="s">
        <v>131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16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48" t="str">
        <f>E7</f>
        <v>Přechod pro chodce - Lokalita náměstí Svobody, Hořovice</v>
      </c>
      <c r="F114" s="249"/>
      <c r="G114" s="249"/>
      <c r="H114" s="249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117</v>
      </c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3"/>
      <c r="D116" s="33"/>
      <c r="E116" s="209" t="str">
        <f>E9</f>
        <v>SO 301 - Odvodnění komunikace - doplnění</v>
      </c>
      <c r="F116" s="250"/>
      <c r="G116" s="250"/>
      <c r="H116" s="250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7" t="s">
        <v>22</v>
      </c>
      <c r="D118" s="33"/>
      <c r="E118" s="33"/>
      <c r="F118" s="25" t="str">
        <f>F12</f>
        <v>Hořovice</v>
      </c>
      <c r="G118" s="33"/>
      <c r="H118" s="33"/>
      <c r="I118" s="27" t="s">
        <v>24</v>
      </c>
      <c r="J118" s="56" t="str">
        <f>IF(J12="","",J12)</f>
        <v>2. 5. 2022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40.15" customHeight="1">
      <c r="A120" s="33"/>
      <c r="B120" s="34"/>
      <c r="C120" s="27" t="s">
        <v>30</v>
      </c>
      <c r="D120" s="33"/>
      <c r="E120" s="33"/>
      <c r="F120" s="25" t="str">
        <f>E15</f>
        <v>Město Hořovice, Plackého nám. 2, 268 01</v>
      </c>
      <c r="G120" s="33"/>
      <c r="H120" s="33"/>
      <c r="I120" s="27" t="s">
        <v>37</v>
      </c>
      <c r="J120" s="31" t="str">
        <f>E21</f>
        <v>Ing. arch. Martin Jirovský Ph.D., MBA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15" customHeight="1">
      <c r="A121" s="33"/>
      <c r="B121" s="34"/>
      <c r="C121" s="27" t="s">
        <v>35</v>
      </c>
      <c r="D121" s="33"/>
      <c r="E121" s="33"/>
      <c r="F121" s="25" t="str">
        <f>IF(E18="","",E18)</f>
        <v>Vyplň údaj</v>
      </c>
      <c r="G121" s="33"/>
      <c r="H121" s="33"/>
      <c r="I121" s="27" t="s">
        <v>41</v>
      </c>
      <c r="J121" s="31" t="str">
        <f>E24</f>
        <v>Ateliér M.A.A.T. s.r.o.; Petra Stejskalová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21"/>
      <c r="B123" s="122"/>
      <c r="C123" s="123" t="s">
        <v>132</v>
      </c>
      <c r="D123" s="124" t="s">
        <v>70</v>
      </c>
      <c r="E123" s="124" t="s">
        <v>66</v>
      </c>
      <c r="F123" s="124" t="s">
        <v>67</v>
      </c>
      <c r="G123" s="124" t="s">
        <v>133</v>
      </c>
      <c r="H123" s="124" t="s">
        <v>134</v>
      </c>
      <c r="I123" s="124" t="s">
        <v>135</v>
      </c>
      <c r="J123" s="125" t="s">
        <v>121</v>
      </c>
      <c r="K123" s="126" t="s">
        <v>136</v>
      </c>
      <c r="L123" s="127"/>
      <c r="M123" s="63" t="s">
        <v>1</v>
      </c>
      <c r="N123" s="64" t="s">
        <v>49</v>
      </c>
      <c r="O123" s="64" t="s">
        <v>137</v>
      </c>
      <c r="P123" s="64" t="s">
        <v>138</v>
      </c>
      <c r="Q123" s="64" t="s">
        <v>139</v>
      </c>
      <c r="R123" s="64" t="s">
        <v>140</v>
      </c>
      <c r="S123" s="64" t="s">
        <v>141</v>
      </c>
      <c r="T123" s="65" t="s">
        <v>142</v>
      </c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</row>
    <row r="124" spans="1:65" s="2" customFormat="1" ht="22.9" customHeight="1">
      <c r="A124" s="33"/>
      <c r="B124" s="34"/>
      <c r="C124" s="70" t="s">
        <v>143</v>
      </c>
      <c r="D124" s="33"/>
      <c r="E124" s="33"/>
      <c r="F124" s="33"/>
      <c r="G124" s="33"/>
      <c r="H124" s="33"/>
      <c r="I124" s="33"/>
      <c r="J124" s="128">
        <f>BK124</f>
        <v>0</v>
      </c>
      <c r="K124" s="33"/>
      <c r="L124" s="34"/>
      <c r="M124" s="66"/>
      <c r="N124" s="57"/>
      <c r="O124" s="67"/>
      <c r="P124" s="129">
        <f>P125</f>
        <v>0</v>
      </c>
      <c r="Q124" s="67"/>
      <c r="R124" s="129">
        <f>R125</f>
        <v>22.654797569999999</v>
      </c>
      <c r="S124" s="67"/>
      <c r="T124" s="130">
        <f>T125</f>
        <v>10.06992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7" t="s">
        <v>84</v>
      </c>
      <c r="AU124" s="17" t="s">
        <v>123</v>
      </c>
      <c r="BK124" s="131">
        <f>BK125</f>
        <v>0</v>
      </c>
    </row>
    <row r="125" spans="1:65" s="12" customFormat="1" ht="25.9" customHeight="1">
      <c r="B125" s="132"/>
      <c r="D125" s="133" t="s">
        <v>84</v>
      </c>
      <c r="E125" s="134" t="s">
        <v>144</v>
      </c>
      <c r="F125" s="134" t="s">
        <v>145</v>
      </c>
      <c r="I125" s="135"/>
      <c r="J125" s="136">
        <f>BK125</f>
        <v>0</v>
      </c>
      <c r="L125" s="132"/>
      <c r="M125" s="137"/>
      <c r="N125" s="138"/>
      <c r="O125" s="138"/>
      <c r="P125" s="139">
        <f>P126+P163+P168+P176+P201+P207+P216</f>
        <v>0</v>
      </c>
      <c r="Q125" s="138"/>
      <c r="R125" s="139">
        <f>R126+R163+R168+R176+R201+R207+R216</f>
        <v>22.654797569999999</v>
      </c>
      <c r="S125" s="138"/>
      <c r="T125" s="140">
        <f>T126+T163+T168+T176+T201+T207+T216</f>
        <v>10.06992</v>
      </c>
      <c r="AR125" s="133" t="s">
        <v>93</v>
      </c>
      <c r="AT125" s="141" t="s">
        <v>84</v>
      </c>
      <c r="AU125" s="141" t="s">
        <v>85</v>
      </c>
      <c r="AY125" s="133" t="s">
        <v>146</v>
      </c>
      <c r="BK125" s="142">
        <f>BK126+BK163+BK168+BK176+BK201+BK207+BK216</f>
        <v>0</v>
      </c>
    </row>
    <row r="126" spans="1:65" s="12" customFormat="1" ht="22.9" customHeight="1">
      <c r="B126" s="132"/>
      <c r="D126" s="133" t="s">
        <v>84</v>
      </c>
      <c r="E126" s="143" t="s">
        <v>93</v>
      </c>
      <c r="F126" s="143" t="s">
        <v>147</v>
      </c>
      <c r="I126" s="135"/>
      <c r="J126" s="144">
        <f>BK126</f>
        <v>0</v>
      </c>
      <c r="L126" s="132"/>
      <c r="M126" s="137"/>
      <c r="N126" s="138"/>
      <c r="O126" s="138"/>
      <c r="P126" s="139">
        <f>SUM(P127:P162)</f>
        <v>0</v>
      </c>
      <c r="Q126" s="138"/>
      <c r="R126" s="139">
        <f>SUM(R127:R162)</f>
        <v>4.8338353999999999</v>
      </c>
      <c r="S126" s="138"/>
      <c r="T126" s="140">
        <f>SUM(T127:T162)</f>
        <v>10.06992</v>
      </c>
      <c r="AR126" s="133" t="s">
        <v>93</v>
      </c>
      <c r="AT126" s="141" t="s">
        <v>84</v>
      </c>
      <c r="AU126" s="141" t="s">
        <v>93</v>
      </c>
      <c r="AY126" s="133" t="s">
        <v>146</v>
      </c>
      <c r="BK126" s="142">
        <f>SUM(BK127:BK162)</f>
        <v>0</v>
      </c>
    </row>
    <row r="127" spans="1:65" s="2" customFormat="1" ht="24.2" customHeight="1">
      <c r="A127" s="33"/>
      <c r="B127" s="145"/>
      <c r="C127" s="146" t="s">
        <v>93</v>
      </c>
      <c r="D127" s="146" t="s">
        <v>148</v>
      </c>
      <c r="E127" s="147" t="s">
        <v>313</v>
      </c>
      <c r="F127" s="148" t="s">
        <v>314</v>
      </c>
      <c r="G127" s="149" t="s">
        <v>151</v>
      </c>
      <c r="H127" s="150">
        <v>13.32</v>
      </c>
      <c r="I127" s="151"/>
      <c r="J127" s="152">
        <f>ROUND(I127*H127,2)</f>
        <v>0</v>
      </c>
      <c r="K127" s="153"/>
      <c r="L127" s="34"/>
      <c r="M127" s="154" t="s">
        <v>1</v>
      </c>
      <c r="N127" s="155" t="s">
        <v>50</v>
      </c>
      <c r="O127" s="59"/>
      <c r="P127" s="156">
        <f>O127*H127</f>
        <v>0</v>
      </c>
      <c r="Q127" s="156">
        <v>0</v>
      </c>
      <c r="R127" s="156">
        <f>Q127*H127</f>
        <v>0</v>
      </c>
      <c r="S127" s="156">
        <v>0.316</v>
      </c>
      <c r="T127" s="157">
        <f>S127*H127</f>
        <v>4.2091200000000004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58" t="s">
        <v>152</v>
      </c>
      <c r="AT127" s="158" t="s">
        <v>148</v>
      </c>
      <c r="AU127" s="158" t="s">
        <v>21</v>
      </c>
      <c r="AY127" s="17" t="s">
        <v>146</v>
      </c>
      <c r="BE127" s="159">
        <f>IF(N127="základní",J127,0)</f>
        <v>0</v>
      </c>
      <c r="BF127" s="159">
        <f>IF(N127="snížená",J127,0)</f>
        <v>0</v>
      </c>
      <c r="BG127" s="159">
        <f>IF(N127="zákl. přenesená",J127,0)</f>
        <v>0</v>
      </c>
      <c r="BH127" s="159">
        <f>IF(N127="sníž. přenesená",J127,0)</f>
        <v>0</v>
      </c>
      <c r="BI127" s="159">
        <f>IF(N127="nulová",J127,0)</f>
        <v>0</v>
      </c>
      <c r="BJ127" s="17" t="s">
        <v>93</v>
      </c>
      <c r="BK127" s="159">
        <f>ROUND(I127*H127,2)</f>
        <v>0</v>
      </c>
      <c r="BL127" s="17" t="s">
        <v>152</v>
      </c>
      <c r="BM127" s="158" t="s">
        <v>464</v>
      </c>
    </row>
    <row r="128" spans="1:65" s="13" customFormat="1" ht="11.25">
      <c r="B128" s="160"/>
      <c r="D128" s="161" t="s">
        <v>154</v>
      </c>
      <c r="E128" s="162" t="s">
        <v>1</v>
      </c>
      <c r="F128" s="163" t="s">
        <v>465</v>
      </c>
      <c r="H128" s="164">
        <v>9</v>
      </c>
      <c r="I128" s="165"/>
      <c r="L128" s="160"/>
      <c r="M128" s="166"/>
      <c r="N128" s="167"/>
      <c r="O128" s="167"/>
      <c r="P128" s="167"/>
      <c r="Q128" s="167"/>
      <c r="R128" s="167"/>
      <c r="S128" s="167"/>
      <c r="T128" s="168"/>
      <c r="AT128" s="162" t="s">
        <v>154</v>
      </c>
      <c r="AU128" s="162" t="s">
        <v>21</v>
      </c>
      <c r="AV128" s="13" t="s">
        <v>21</v>
      </c>
      <c r="AW128" s="13" t="s">
        <v>40</v>
      </c>
      <c r="AX128" s="13" t="s">
        <v>85</v>
      </c>
      <c r="AY128" s="162" t="s">
        <v>146</v>
      </c>
    </row>
    <row r="129" spans="1:65" s="13" customFormat="1" ht="11.25">
      <c r="B129" s="160"/>
      <c r="D129" s="161" t="s">
        <v>154</v>
      </c>
      <c r="E129" s="162" t="s">
        <v>1</v>
      </c>
      <c r="F129" s="163" t="s">
        <v>466</v>
      </c>
      <c r="H129" s="164">
        <v>4.32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154</v>
      </c>
      <c r="AU129" s="162" t="s">
        <v>21</v>
      </c>
      <c r="AV129" s="13" t="s">
        <v>21</v>
      </c>
      <c r="AW129" s="13" t="s">
        <v>40</v>
      </c>
      <c r="AX129" s="13" t="s">
        <v>85</v>
      </c>
      <c r="AY129" s="162" t="s">
        <v>146</v>
      </c>
    </row>
    <row r="130" spans="1:65" s="14" customFormat="1" ht="11.25">
      <c r="B130" s="169"/>
      <c r="D130" s="161" t="s">
        <v>154</v>
      </c>
      <c r="E130" s="170" t="s">
        <v>1</v>
      </c>
      <c r="F130" s="171" t="s">
        <v>161</v>
      </c>
      <c r="H130" s="172">
        <v>13.32</v>
      </c>
      <c r="I130" s="173"/>
      <c r="L130" s="169"/>
      <c r="M130" s="174"/>
      <c r="N130" s="175"/>
      <c r="O130" s="175"/>
      <c r="P130" s="175"/>
      <c r="Q130" s="175"/>
      <c r="R130" s="175"/>
      <c r="S130" s="175"/>
      <c r="T130" s="176"/>
      <c r="AT130" s="170" t="s">
        <v>154</v>
      </c>
      <c r="AU130" s="170" t="s">
        <v>21</v>
      </c>
      <c r="AV130" s="14" t="s">
        <v>152</v>
      </c>
      <c r="AW130" s="14" t="s">
        <v>40</v>
      </c>
      <c r="AX130" s="14" t="s">
        <v>93</v>
      </c>
      <c r="AY130" s="170" t="s">
        <v>146</v>
      </c>
    </row>
    <row r="131" spans="1:65" s="2" customFormat="1" ht="24.2" customHeight="1">
      <c r="A131" s="33"/>
      <c r="B131" s="145"/>
      <c r="C131" s="146" t="s">
        <v>21</v>
      </c>
      <c r="D131" s="146" t="s">
        <v>148</v>
      </c>
      <c r="E131" s="147" t="s">
        <v>467</v>
      </c>
      <c r="F131" s="148" t="s">
        <v>468</v>
      </c>
      <c r="G131" s="149" t="s">
        <v>151</v>
      </c>
      <c r="H131" s="150">
        <v>13.32</v>
      </c>
      <c r="I131" s="151"/>
      <c r="J131" s="152">
        <f>ROUND(I131*H131,2)</f>
        <v>0</v>
      </c>
      <c r="K131" s="153"/>
      <c r="L131" s="34"/>
      <c r="M131" s="154" t="s">
        <v>1</v>
      </c>
      <c r="N131" s="155" t="s">
        <v>50</v>
      </c>
      <c r="O131" s="59"/>
      <c r="P131" s="156">
        <f>O131*H131</f>
        <v>0</v>
      </c>
      <c r="Q131" s="156">
        <v>0</v>
      </c>
      <c r="R131" s="156">
        <f>Q131*H131</f>
        <v>0</v>
      </c>
      <c r="S131" s="156">
        <v>0.44</v>
      </c>
      <c r="T131" s="157">
        <f>S131*H131</f>
        <v>5.8608000000000002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152</v>
      </c>
      <c r="AT131" s="158" t="s">
        <v>148</v>
      </c>
      <c r="AU131" s="158" t="s">
        <v>21</v>
      </c>
      <c r="AY131" s="17" t="s">
        <v>146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7" t="s">
        <v>93</v>
      </c>
      <c r="BK131" s="159">
        <f>ROUND(I131*H131,2)</f>
        <v>0</v>
      </c>
      <c r="BL131" s="17" t="s">
        <v>152</v>
      </c>
      <c r="BM131" s="158" t="s">
        <v>469</v>
      </c>
    </row>
    <row r="132" spans="1:65" s="2" customFormat="1" ht="24.2" customHeight="1">
      <c r="A132" s="33"/>
      <c r="B132" s="145"/>
      <c r="C132" s="146" t="s">
        <v>162</v>
      </c>
      <c r="D132" s="146" t="s">
        <v>148</v>
      </c>
      <c r="E132" s="147" t="s">
        <v>470</v>
      </c>
      <c r="F132" s="148" t="s">
        <v>471</v>
      </c>
      <c r="G132" s="149" t="s">
        <v>472</v>
      </c>
      <c r="H132" s="150">
        <v>15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50</v>
      </c>
      <c r="O132" s="59"/>
      <c r="P132" s="156">
        <f>O132*H132</f>
        <v>0</v>
      </c>
      <c r="Q132" s="156">
        <v>4.0000000000000003E-5</v>
      </c>
      <c r="R132" s="156">
        <f>Q132*H132</f>
        <v>6.0000000000000006E-4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152</v>
      </c>
      <c r="AT132" s="158" t="s">
        <v>148</v>
      </c>
      <c r="AU132" s="158" t="s">
        <v>21</v>
      </c>
      <c r="AY132" s="17" t="s">
        <v>146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93</v>
      </c>
      <c r="BK132" s="159">
        <f>ROUND(I132*H132,2)</f>
        <v>0</v>
      </c>
      <c r="BL132" s="17" t="s">
        <v>152</v>
      </c>
      <c r="BM132" s="158" t="s">
        <v>473</v>
      </c>
    </row>
    <row r="133" spans="1:65" s="2" customFormat="1" ht="19.5">
      <c r="A133" s="33"/>
      <c r="B133" s="34"/>
      <c r="C133" s="33"/>
      <c r="D133" s="161" t="s">
        <v>167</v>
      </c>
      <c r="E133" s="33"/>
      <c r="F133" s="177" t="s">
        <v>474</v>
      </c>
      <c r="G133" s="33"/>
      <c r="H133" s="33"/>
      <c r="I133" s="178"/>
      <c r="J133" s="33"/>
      <c r="K133" s="33"/>
      <c r="L133" s="34"/>
      <c r="M133" s="179"/>
      <c r="N133" s="180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7" t="s">
        <v>167</v>
      </c>
      <c r="AU133" s="17" t="s">
        <v>21</v>
      </c>
    </row>
    <row r="134" spans="1:65" s="2" customFormat="1" ht="24.2" customHeight="1">
      <c r="A134" s="33"/>
      <c r="B134" s="145"/>
      <c r="C134" s="146" t="s">
        <v>152</v>
      </c>
      <c r="D134" s="146" t="s">
        <v>148</v>
      </c>
      <c r="E134" s="147" t="s">
        <v>475</v>
      </c>
      <c r="F134" s="148" t="s">
        <v>476</v>
      </c>
      <c r="G134" s="149" t="s">
        <v>477</v>
      </c>
      <c r="H134" s="150">
        <v>15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50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152</v>
      </c>
      <c r="AT134" s="158" t="s">
        <v>148</v>
      </c>
      <c r="AU134" s="158" t="s">
        <v>21</v>
      </c>
      <c r="AY134" s="17" t="s">
        <v>146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93</v>
      </c>
      <c r="BK134" s="159">
        <f>ROUND(I134*H134,2)</f>
        <v>0</v>
      </c>
      <c r="BL134" s="17" t="s">
        <v>152</v>
      </c>
      <c r="BM134" s="158" t="s">
        <v>478</v>
      </c>
    </row>
    <row r="135" spans="1:65" s="2" customFormat="1" ht="19.5">
      <c r="A135" s="33"/>
      <c r="B135" s="34"/>
      <c r="C135" s="33"/>
      <c r="D135" s="161" t="s">
        <v>167</v>
      </c>
      <c r="E135" s="33"/>
      <c r="F135" s="177" t="s">
        <v>474</v>
      </c>
      <c r="G135" s="33"/>
      <c r="H135" s="33"/>
      <c r="I135" s="178"/>
      <c r="J135" s="33"/>
      <c r="K135" s="33"/>
      <c r="L135" s="34"/>
      <c r="M135" s="179"/>
      <c r="N135" s="180"/>
      <c r="O135" s="59"/>
      <c r="P135" s="59"/>
      <c r="Q135" s="59"/>
      <c r="R135" s="59"/>
      <c r="S135" s="59"/>
      <c r="T135" s="60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7" t="s">
        <v>167</v>
      </c>
      <c r="AU135" s="17" t="s">
        <v>21</v>
      </c>
    </row>
    <row r="136" spans="1:65" s="2" customFormat="1" ht="24.2" customHeight="1">
      <c r="A136" s="33"/>
      <c r="B136" s="145"/>
      <c r="C136" s="146" t="s">
        <v>176</v>
      </c>
      <c r="D136" s="146" t="s">
        <v>148</v>
      </c>
      <c r="E136" s="147" t="s">
        <v>479</v>
      </c>
      <c r="F136" s="148" t="s">
        <v>480</v>
      </c>
      <c r="G136" s="149" t="s">
        <v>211</v>
      </c>
      <c r="H136" s="150">
        <v>6.048</v>
      </c>
      <c r="I136" s="151"/>
      <c r="J136" s="152">
        <f>ROUND(I136*H136,2)</f>
        <v>0</v>
      </c>
      <c r="K136" s="153"/>
      <c r="L136" s="34"/>
      <c r="M136" s="154" t="s">
        <v>1</v>
      </c>
      <c r="N136" s="155" t="s">
        <v>50</v>
      </c>
      <c r="O136" s="59"/>
      <c r="P136" s="156">
        <f>O136*H136</f>
        <v>0</v>
      </c>
      <c r="Q136" s="156">
        <v>0</v>
      </c>
      <c r="R136" s="156">
        <f>Q136*H136</f>
        <v>0</v>
      </c>
      <c r="S136" s="156">
        <v>0</v>
      </c>
      <c r="T136" s="15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152</v>
      </c>
      <c r="AT136" s="158" t="s">
        <v>148</v>
      </c>
      <c r="AU136" s="158" t="s">
        <v>21</v>
      </c>
      <c r="AY136" s="17" t="s">
        <v>146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7" t="s">
        <v>93</v>
      </c>
      <c r="BK136" s="159">
        <f>ROUND(I136*H136,2)</f>
        <v>0</v>
      </c>
      <c r="BL136" s="17" t="s">
        <v>152</v>
      </c>
      <c r="BM136" s="158" t="s">
        <v>481</v>
      </c>
    </row>
    <row r="137" spans="1:65" s="13" customFormat="1" ht="11.25">
      <c r="B137" s="160"/>
      <c r="D137" s="161" t="s">
        <v>154</v>
      </c>
      <c r="E137" s="162" t="s">
        <v>1</v>
      </c>
      <c r="F137" s="163" t="s">
        <v>482</v>
      </c>
      <c r="H137" s="164">
        <v>6.048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154</v>
      </c>
      <c r="AU137" s="162" t="s">
        <v>21</v>
      </c>
      <c r="AV137" s="13" t="s">
        <v>21</v>
      </c>
      <c r="AW137" s="13" t="s">
        <v>40</v>
      </c>
      <c r="AX137" s="13" t="s">
        <v>93</v>
      </c>
      <c r="AY137" s="162" t="s">
        <v>146</v>
      </c>
    </row>
    <row r="138" spans="1:65" s="2" customFormat="1" ht="24.2" customHeight="1">
      <c r="A138" s="33"/>
      <c r="B138" s="145"/>
      <c r="C138" s="146" t="s">
        <v>182</v>
      </c>
      <c r="D138" s="146" t="s">
        <v>148</v>
      </c>
      <c r="E138" s="147" t="s">
        <v>483</v>
      </c>
      <c r="F138" s="148" t="s">
        <v>484</v>
      </c>
      <c r="G138" s="149" t="s">
        <v>211</v>
      </c>
      <c r="H138" s="150">
        <v>9.923</v>
      </c>
      <c r="I138" s="151"/>
      <c r="J138" s="152">
        <f>ROUND(I138*H138,2)</f>
        <v>0</v>
      </c>
      <c r="K138" s="153"/>
      <c r="L138" s="34"/>
      <c r="M138" s="154" t="s">
        <v>1</v>
      </c>
      <c r="N138" s="155" t="s">
        <v>50</v>
      </c>
      <c r="O138" s="59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8" t="s">
        <v>152</v>
      </c>
      <c r="AT138" s="158" t="s">
        <v>148</v>
      </c>
      <c r="AU138" s="158" t="s">
        <v>21</v>
      </c>
      <c r="AY138" s="17" t="s">
        <v>146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7" t="s">
        <v>93</v>
      </c>
      <c r="BK138" s="159">
        <f>ROUND(I138*H138,2)</f>
        <v>0</v>
      </c>
      <c r="BL138" s="17" t="s">
        <v>152</v>
      </c>
      <c r="BM138" s="158" t="s">
        <v>485</v>
      </c>
    </row>
    <row r="139" spans="1:65" s="13" customFormat="1" ht="22.5">
      <c r="B139" s="160"/>
      <c r="D139" s="161" t="s">
        <v>154</v>
      </c>
      <c r="E139" s="162" t="s">
        <v>1</v>
      </c>
      <c r="F139" s="163" t="s">
        <v>486</v>
      </c>
      <c r="H139" s="164">
        <v>9.923</v>
      </c>
      <c r="I139" s="165"/>
      <c r="L139" s="160"/>
      <c r="M139" s="166"/>
      <c r="N139" s="167"/>
      <c r="O139" s="167"/>
      <c r="P139" s="167"/>
      <c r="Q139" s="167"/>
      <c r="R139" s="167"/>
      <c r="S139" s="167"/>
      <c r="T139" s="168"/>
      <c r="AT139" s="162" t="s">
        <v>154</v>
      </c>
      <c r="AU139" s="162" t="s">
        <v>21</v>
      </c>
      <c r="AV139" s="13" t="s">
        <v>21</v>
      </c>
      <c r="AW139" s="13" t="s">
        <v>40</v>
      </c>
      <c r="AX139" s="13" t="s">
        <v>93</v>
      </c>
      <c r="AY139" s="162" t="s">
        <v>146</v>
      </c>
    </row>
    <row r="140" spans="1:65" s="2" customFormat="1" ht="14.45" customHeight="1">
      <c r="A140" s="33"/>
      <c r="B140" s="145"/>
      <c r="C140" s="146" t="s">
        <v>188</v>
      </c>
      <c r="D140" s="146" t="s">
        <v>148</v>
      </c>
      <c r="E140" s="147" t="s">
        <v>487</v>
      </c>
      <c r="F140" s="148" t="s">
        <v>488</v>
      </c>
      <c r="G140" s="149" t="s">
        <v>151</v>
      </c>
      <c r="H140" s="150">
        <v>57.923999999999999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50</v>
      </c>
      <c r="O140" s="59"/>
      <c r="P140" s="156">
        <f>O140*H140</f>
        <v>0</v>
      </c>
      <c r="Q140" s="156">
        <v>8.4999999999999995E-4</v>
      </c>
      <c r="R140" s="156">
        <f>Q140*H140</f>
        <v>4.9235399999999999E-2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152</v>
      </c>
      <c r="AT140" s="158" t="s">
        <v>148</v>
      </c>
      <c r="AU140" s="158" t="s">
        <v>21</v>
      </c>
      <c r="AY140" s="17" t="s">
        <v>146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7" t="s">
        <v>93</v>
      </c>
      <c r="BK140" s="159">
        <f>ROUND(I140*H140,2)</f>
        <v>0</v>
      </c>
      <c r="BL140" s="17" t="s">
        <v>152</v>
      </c>
      <c r="BM140" s="158" t="s">
        <v>489</v>
      </c>
    </row>
    <row r="141" spans="1:65" s="13" customFormat="1" ht="11.25">
      <c r="B141" s="160"/>
      <c r="D141" s="161" t="s">
        <v>154</v>
      </c>
      <c r="E141" s="162" t="s">
        <v>1</v>
      </c>
      <c r="F141" s="163" t="s">
        <v>490</v>
      </c>
      <c r="H141" s="164">
        <v>32.003999999999998</v>
      </c>
      <c r="I141" s="165"/>
      <c r="L141" s="160"/>
      <c r="M141" s="166"/>
      <c r="N141" s="167"/>
      <c r="O141" s="167"/>
      <c r="P141" s="167"/>
      <c r="Q141" s="167"/>
      <c r="R141" s="167"/>
      <c r="S141" s="167"/>
      <c r="T141" s="168"/>
      <c r="AT141" s="162" t="s">
        <v>154</v>
      </c>
      <c r="AU141" s="162" t="s">
        <v>21</v>
      </c>
      <c r="AV141" s="13" t="s">
        <v>21</v>
      </c>
      <c r="AW141" s="13" t="s">
        <v>40</v>
      </c>
      <c r="AX141" s="13" t="s">
        <v>85</v>
      </c>
      <c r="AY141" s="162" t="s">
        <v>146</v>
      </c>
    </row>
    <row r="142" spans="1:65" s="13" customFormat="1" ht="11.25">
      <c r="B142" s="160"/>
      <c r="D142" s="161" t="s">
        <v>154</v>
      </c>
      <c r="E142" s="162" t="s">
        <v>1</v>
      </c>
      <c r="F142" s="163" t="s">
        <v>491</v>
      </c>
      <c r="H142" s="164">
        <v>25.92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154</v>
      </c>
      <c r="AU142" s="162" t="s">
        <v>21</v>
      </c>
      <c r="AV142" s="13" t="s">
        <v>21</v>
      </c>
      <c r="AW142" s="13" t="s">
        <v>40</v>
      </c>
      <c r="AX142" s="13" t="s">
        <v>85</v>
      </c>
      <c r="AY142" s="162" t="s">
        <v>146</v>
      </c>
    </row>
    <row r="143" spans="1:65" s="14" customFormat="1" ht="11.25">
      <c r="B143" s="169"/>
      <c r="D143" s="161" t="s">
        <v>154</v>
      </c>
      <c r="E143" s="170" t="s">
        <v>1</v>
      </c>
      <c r="F143" s="171" t="s">
        <v>161</v>
      </c>
      <c r="H143" s="172">
        <v>57.923999999999999</v>
      </c>
      <c r="I143" s="173"/>
      <c r="L143" s="169"/>
      <c r="M143" s="174"/>
      <c r="N143" s="175"/>
      <c r="O143" s="175"/>
      <c r="P143" s="175"/>
      <c r="Q143" s="175"/>
      <c r="R143" s="175"/>
      <c r="S143" s="175"/>
      <c r="T143" s="176"/>
      <c r="AT143" s="170" t="s">
        <v>154</v>
      </c>
      <c r="AU143" s="170" t="s">
        <v>21</v>
      </c>
      <c r="AV143" s="14" t="s">
        <v>152</v>
      </c>
      <c r="AW143" s="14" t="s">
        <v>40</v>
      </c>
      <c r="AX143" s="14" t="s">
        <v>93</v>
      </c>
      <c r="AY143" s="170" t="s">
        <v>146</v>
      </c>
    </row>
    <row r="144" spans="1:65" s="2" customFormat="1" ht="24.2" customHeight="1">
      <c r="A144" s="33"/>
      <c r="B144" s="145"/>
      <c r="C144" s="146" t="s">
        <v>192</v>
      </c>
      <c r="D144" s="146" t="s">
        <v>148</v>
      </c>
      <c r="E144" s="147" t="s">
        <v>492</v>
      </c>
      <c r="F144" s="148" t="s">
        <v>493</v>
      </c>
      <c r="G144" s="149" t="s">
        <v>151</v>
      </c>
      <c r="H144" s="150">
        <v>57.923999999999999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50</v>
      </c>
      <c r="O144" s="59"/>
      <c r="P144" s="156">
        <f>O144*H144</f>
        <v>0</v>
      </c>
      <c r="Q144" s="156">
        <v>0</v>
      </c>
      <c r="R144" s="156">
        <f>Q144*H144</f>
        <v>0</v>
      </c>
      <c r="S144" s="156">
        <v>0</v>
      </c>
      <c r="T144" s="15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152</v>
      </c>
      <c r="AT144" s="158" t="s">
        <v>148</v>
      </c>
      <c r="AU144" s="158" t="s">
        <v>21</v>
      </c>
      <c r="AY144" s="17" t="s">
        <v>146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7" t="s">
        <v>93</v>
      </c>
      <c r="BK144" s="159">
        <f>ROUND(I144*H144,2)</f>
        <v>0</v>
      </c>
      <c r="BL144" s="17" t="s">
        <v>152</v>
      </c>
      <c r="BM144" s="158" t="s">
        <v>494</v>
      </c>
    </row>
    <row r="145" spans="1:65" s="2" customFormat="1" ht="24.2" customHeight="1">
      <c r="A145" s="33"/>
      <c r="B145" s="145"/>
      <c r="C145" s="146" t="s">
        <v>203</v>
      </c>
      <c r="D145" s="146" t="s">
        <v>148</v>
      </c>
      <c r="E145" s="147" t="s">
        <v>495</v>
      </c>
      <c r="F145" s="148" t="s">
        <v>496</v>
      </c>
      <c r="G145" s="149" t="s">
        <v>211</v>
      </c>
      <c r="H145" s="150">
        <v>4.0640000000000001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50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152</v>
      </c>
      <c r="AT145" s="158" t="s">
        <v>148</v>
      </c>
      <c r="AU145" s="158" t="s">
        <v>21</v>
      </c>
      <c r="AY145" s="17" t="s">
        <v>146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7" t="s">
        <v>93</v>
      </c>
      <c r="BK145" s="159">
        <f>ROUND(I145*H145,2)</f>
        <v>0</v>
      </c>
      <c r="BL145" s="17" t="s">
        <v>152</v>
      </c>
      <c r="BM145" s="158" t="s">
        <v>497</v>
      </c>
    </row>
    <row r="146" spans="1:65" s="2" customFormat="1" ht="19.5">
      <c r="A146" s="33"/>
      <c r="B146" s="34"/>
      <c r="C146" s="33"/>
      <c r="D146" s="161" t="s">
        <v>167</v>
      </c>
      <c r="E146" s="33"/>
      <c r="F146" s="177" t="s">
        <v>294</v>
      </c>
      <c r="G146" s="33"/>
      <c r="H146" s="33"/>
      <c r="I146" s="178"/>
      <c r="J146" s="33"/>
      <c r="K146" s="33"/>
      <c r="L146" s="34"/>
      <c r="M146" s="179"/>
      <c r="N146" s="180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7" t="s">
        <v>167</v>
      </c>
      <c r="AU146" s="17" t="s">
        <v>21</v>
      </c>
    </row>
    <row r="147" spans="1:65" s="13" customFormat="1" ht="11.25">
      <c r="B147" s="160"/>
      <c r="D147" s="161" t="s">
        <v>154</v>
      </c>
      <c r="E147" s="162" t="s">
        <v>1</v>
      </c>
      <c r="F147" s="163" t="s">
        <v>498</v>
      </c>
      <c r="H147" s="164">
        <v>4.0640000000000001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154</v>
      </c>
      <c r="AU147" s="162" t="s">
        <v>21</v>
      </c>
      <c r="AV147" s="13" t="s">
        <v>21</v>
      </c>
      <c r="AW147" s="13" t="s">
        <v>40</v>
      </c>
      <c r="AX147" s="13" t="s">
        <v>93</v>
      </c>
      <c r="AY147" s="162" t="s">
        <v>146</v>
      </c>
    </row>
    <row r="148" spans="1:65" s="2" customFormat="1" ht="24.2" customHeight="1">
      <c r="A148" s="33"/>
      <c r="B148" s="145"/>
      <c r="C148" s="146" t="s">
        <v>208</v>
      </c>
      <c r="D148" s="146" t="s">
        <v>148</v>
      </c>
      <c r="E148" s="147" t="s">
        <v>499</v>
      </c>
      <c r="F148" s="148" t="s">
        <v>500</v>
      </c>
      <c r="G148" s="149" t="s">
        <v>288</v>
      </c>
      <c r="H148" s="150">
        <v>8.1280000000000001</v>
      </c>
      <c r="I148" s="151"/>
      <c r="J148" s="152">
        <f>ROUND(I148*H148,2)</f>
        <v>0</v>
      </c>
      <c r="K148" s="153"/>
      <c r="L148" s="34"/>
      <c r="M148" s="154" t="s">
        <v>1</v>
      </c>
      <c r="N148" s="155" t="s">
        <v>50</v>
      </c>
      <c r="O148" s="59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152</v>
      </c>
      <c r="AT148" s="158" t="s">
        <v>148</v>
      </c>
      <c r="AU148" s="158" t="s">
        <v>21</v>
      </c>
      <c r="AY148" s="17" t="s">
        <v>146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7" t="s">
        <v>93</v>
      </c>
      <c r="BK148" s="159">
        <f>ROUND(I148*H148,2)</f>
        <v>0</v>
      </c>
      <c r="BL148" s="17" t="s">
        <v>152</v>
      </c>
      <c r="BM148" s="158" t="s">
        <v>501</v>
      </c>
    </row>
    <row r="149" spans="1:65" s="13" customFormat="1" ht="11.25">
      <c r="B149" s="160"/>
      <c r="D149" s="161" t="s">
        <v>154</v>
      </c>
      <c r="F149" s="163" t="s">
        <v>502</v>
      </c>
      <c r="H149" s="164">
        <v>8.1280000000000001</v>
      </c>
      <c r="I149" s="165"/>
      <c r="L149" s="160"/>
      <c r="M149" s="166"/>
      <c r="N149" s="167"/>
      <c r="O149" s="167"/>
      <c r="P149" s="167"/>
      <c r="Q149" s="167"/>
      <c r="R149" s="167"/>
      <c r="S149" s="167"/>
      <c r="T149" s="168"/>
      <c r="AT149" s="162" t="s">
        <v>154</v>
      </c>
      <c r="AU149" s="162" t="s">
        <v>21</v>
      </c>
      <c r="AV149" s="13" t="s">
        <v>21</v>
      </c>
      <c r="AW149" s="13" t="s">
        <v>3</v>
      </c>
      <c r="AX149" s="13" t="s">
        <v>93</v>
      </c>
      <c r="AY149" s="162" t="s">
        <v>146</v>
      </c>
    </row>
    <row r="150" spans="1:65" s="2" customFormat="1" ht="24.2" customHeight="1">
      <c r="A150" s="33"/>
      <c r="B150" s="145"/>
      <c r="C150" s="146" t="s">
        <v>214</v>
      </c>
      <c r="D150" s="146" t="s">
        <v>148</v>
      </c>
      <c r="E150" s="147" t="s">
        <v>503</v>
      </c>
      <c r="F150" s="148" t="s">
        <v>504</v>
      </c>
      <c r="G150" s="149" t="s">
        <v>211</v>
      </c>
      <c r="H150" s="150">
        <v>11.907</v>
      </c>
      <c r="I150" s="151"/>
      <c r="J150" s="152">
        <f>ROUND(I150*H150,2)</f>
        <v>0</v>
      </c>
      <c r="K150" s="153"/>
      <c r="L150" s="34"/>
      <c r="M150" s="154" t="s">
        <v>1</v>
      </c>
      <c r="N150" s="155" t="s">
        <v>50</v>
      </c>
      <c r="O150" s="59"/>
      <c r="P150" s="156">
        <f>O150*H150</f>
        <v>0</v>
      </c>
      <c r="Q150" s="156">
        <v>0</v>
      </c>
      <c r="R150" s="156">
        <f>Q150*H150</f>
        <v>0</v>
      </c>
      <c r="S150" s="156">
        <v>0</v>
      </c>
      <c r="T150" s="15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8" t="s">
        <v>152</v>
      </c>
      <c r="AT150" s="158" t="s">
        <v>148</v>
      </c>
      <c r="AU150" s="158" t="s">
        <v>21</v>
      </c>
      <c r="AY150" s="17" t="s">
        <v>146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17" t="s">
        <v>93</v>
      </c>
      <c r="BK150" s="159">
        <f>ROUND(I150*H150,2)</f>
        <v>0</v>
      </c>
      <c r="BL150" s="17" t="s">
        <v>152</v>
      </c>
      <c r="BM150" s="158" t="s">
        <v>505</v>
      </c>
    </row>
    <row r="151" spans="1:65" s="13" customFormat="1" ht="11.25">
      <c r="B151" s="160"/>
      <c r="D151" s="161" t="s">
        <v>154</v>
      </c>
      <c r="E151" s="162" t="s">
        <v>1</v>
      </c>
      <c r="F151" s="163" t="s">
        <v>506</v>
      </c>
      <c r="H151" s="164">
        <v>9.923</v>
      </c>
      <c r="I151" s="165"/>
      <c r="L151" s="160"/>
      <c r="M151" s="166"/>
      <c r="N151" s="167"/>
      <c r="O151" s="167"/>
      <c r="P151" s="167"/>
      <c r="Q151" s="167"/>
      <c r="R151" s="167"/>
      <c r="S151" s="167"/>
      <c r="T151" s="168"/>
      <c r="AT151" s="162" t="s">
        <v>154</v>
      </c>
      <c r="AU151" s="162" t="s">
        <v>21</v>
      </c>
      <c r="AV151" s="13" t="s">
        <v>21</v>
      </c>
      <c r="AW151" s="13" t="s">
        <v>40</v>
      </c>
      <c r="AX151" s="13" t="s">
        <v>85</v>
      </c>
      <c r="AY151" s="162" t="s">
        <v>146</v>
      </c>
    </row>
    <row r="152" spans="1:65" s="13" customFormat="1" ht="11.25">
      <c r="B152" s="160"/>
      <c r="D152" s="161" t="s">
        <v>154</v>
      </c>
      <c r="E152" s="162" t="s">
        <v>1</v>
      </c>
      <c r="F152" s="163" t="s">
        <v>507</v>
      </c>
      <c r="H152" s="164">
        <v>-3.3690000000000002</v>
      </c>
      <c r="I152" s="165"/>
      <c r="L152" s="160"/>
      <c r="M152" s="166"/>
      <c r="N152" s="167"/>
      <c r="O152" s="167"/>
      <c r="P152" s="167"/>
      <c r="Q152" s="167"/>
      <c r="R152" s="167"/>
      <c r="S152" s="167"/>
      <c r="T152" s="168"/>
      <c r="AT152" s="162" t="s">
        <v>154</v>
      </c>
      <c r="AU152" s="162" t="s">
        <v>21</v>
      </c>
      <c r="AV152" s="13" t="s">
        <v>21</v>
      </c>
      <c r="AW152" s="13" t="s">
        <v>40</v>
      </c>
      <c r="AX152" s="13" t="s">
        <v>85</v>
      </c>
      <c r="AY152" s="162" t="s">
        <v>146</v>
      </c>
    </row>
    <row r="153" spans="1:65" s="15" customFormat="1" ht="11.25">
      <c r="B153" s="197"/>
      <c r="D153" s="161" t="s">
        <v>154</v>
      </c>
      <c r="E153" s="198" t="s">
        <v>1</v>
      </c>
      <c r="F153" s="199" t="s">
        <v>508</v>
      </c>
      <c r="H153" s="200">
        <v>6.5540000000000003</v>
      </c>
      <c r="I153" s="201"/>
      <c r="L153" s="197"/>
      <c r="M153" s="202"/>
      <c r="N153" s="203"/>
      <c r="O153" s="203"/>
      <c r="P153" s="203"/>
      <c r="Q153" s="203"/>
      <c r="R153" s="203"/>
      <c r="S153" s="203"/>
      <c r="T153" s="204"/>
      <c r="AT153" s="198" t="s">
        <v>154</v>
      </c>
      <c r="AU153" s="198" t="s">
        <v>21</v>
      </c>
      <c r="AV153" s="15" t="s">
        <v>162</v>
      </c>
      <c r="AW153" s="15" t="s">
        <v>40</v>
      </c>
      <c r="AX153" s="15" t="s">
        <v>85</v>
      </c>
      <c r="AY153" s="198" t="s">
        <v>146</v>
      </c>
    </row>
    <row r="154" spans="1:65" s="13" customFormat="1" ht="11.25">
      <c r="B154" s="160"/>
      <c r="D154" s="161" t="s">
        <v>154</v>
      </c>
      <c r="E154" s="162" t="s">
        <v>1</v>
      </c>
      <c r="F154" s="163" t="s">
        <v>509</v>
      </c>
      <c r="H154" s="164">
        <v>6.048</v>
      </c>
      <c r="I154" s="165"/>
      <c r="L154" s="160"/>
      <c r="M154" s="166"/>
      <c r="N154" s="167"/>
      <c r="O154" s="167"/>
      <c r="P154" s="167"/>
      <c r="Q154" s="167"/>
      <c r="R154" s="167"/>
      <c r="S154" s="167"/>
      <c r="T154" s="168"/>
      <c r="AT154" s="162" t="s">
        <v>154</v>
      </c>
      <c r="AU154" s="162" t="s">
        <v>21</v>
      </c>
      <c r="AV154" s="13" t="s">
        <v>21</v>
      </c>
      <c r="AW154" s="13" t="s">
        <v>40</v>
      </c>
      <c r="AX154" s="13" t="s">
        <v>85</v>
      </c>
      <c r="AY154" s="162" t="s">
        <v>146</v>
      </c>
    </row>
    <row r="155" spans="1:65" s="13" customFormat="1" ht="11.25">
      <c r="B155" s="160"/>
      <c r="D155" s="161" t="s">
        <v>154</v>
      </c>
      <c r="E155" s="162" t="s">
        <v>1</v>
      </c>
      <c r="F155" s="163" t="s">
        <v>510</v>
      </c>
      <c r="H155" s="164">
        <v>-0.432</v>
      </c>
      <c r="I155" s="165"/>
      <c r="L155" s="160"/>
      <c r="M155" s="166"/>
      <c r="N155" s="167"/>
      <c r="O155" s="167"/>
      <c r="P155" s="167"/>
      <c r="Q155" s="167"/>
      <c r="R155" s="167"/>
      <c r="S155" s="167"/>
      <c r="T155" s="168"/>
      <c r="AT155" s="162" t="s">
        <v>154</v>
      </c>
      <c r="AU155" s="162" t="s">
        <v>21</v>
      </c>
      <c r="AV155" s="13" t="s">
        <v>21</v>
      </c>
      <c r="AW155" s="13" t="s">
        <v>40</v>
      </c>
      <c r="AX155" s="13" t="s">
        <v>85</v>
      </c>
      <c r="AY155" s="162" t="s">
        <v>146</v>
      </c>
    </row>
    <row r="156" spans="1:65" s="13" customFormat="1" ht="11.25">
      <c r="B156" s="160"/>
      <c r="D156" s="161" t="s">
        <v>154</v>
      </c>
      <c r="E156" s="162" t="s">
        <v>1</v>
      </c>
      <c r="F156" s="163" t="s">
        <v>511</v>
      </c>
      <c r="H156" s="164">
        <v>-0.26300000000000001</v>
      </c>
      <c r="I156" s="165"/>
      <c r="L156" s="160"/>
      <c r="M156" s="166"/>
      <c r="N156" s="167"/>
      <c r="O156" s="167"/>
      <c r="P156" s="167"/>
      <c r="Q156" s="167"/>
      <c r="R156" s="167"/>
      <c r="S156" s="167"/>
      <c r="T156" s="168"/>
      <c r="AT156" s="162" t="s">
        <v>154</v>
      </c>
      <c r="AU156" s="162" t="s">
        <v>21</v>
      </c>
      <c r="AV156" s="13" t="s">
        <v>21</v>
      </c>
      <c r="AW156" s="13" t="s">
        <v>40</v>
      </c>
      <c r="AX156" s="13" t="s">
        <v>85</v>
      </c>
      <c r="AY156" s="162" t="s">
        <v>146</v>
      </c>
    </row>
    <row r="157" spans="1:65" s="15" customFormat="1" ht="11.25">
      <c r="B157" s="197"/>
      <c r="D157" s="161" t="s">
        <v>154</v>
      </c>
      <c r="E157" s="198" t="s">
        <v>1</v>
      </c>
      <c r="F157" s="199" t="s">
        <v>508</v>
      </c>
      <c r="H157" s="200">
        <v>5.3529999999999998</v>
      </c>
      <c r="I157" s="201"/>
      <c r="L157" s="197"/>
      <c r="M157" s="202"/>
      <c r="N157" s="203"/>
      <c r="O157" s="203"/>
      <c r="P157" s="203"/>
      <c r="Q157" s="203"/>
      <c r="R157" s="203"/>
      <c r="S157" s="203"/>
      <c r="T157" s="204"/>
      <c r="AT157" s="198" t="s">
        <v>154</v>
      </c>
      <c r="AU157" s="198" t="s">
        <v>21</v>
      </c>
      <c r="AV157" s="15" t="s">
        <v>162</v>
      </c>
      <c r="AW157" s="15" t="s">
        <v>40</v>
      </c>
      <c r="AX157" s="15" t="s">
        <v>85</v>
      </c>
      <c r="AY157" s="198" t="s">
        <v>146</v>
      </c>
    </row>
    <row r="158" spans="1:65" s="14" customFormat="1" ht="11.25">
      <c r="B158" s="169"/>
      <c r="D158" s="161" t="s">
        <v>154</v>
      </c>
      <c r="E158" s="170" t="s">
        <v>1</v>
      </c>
      <c r="F158" s="171" t="s">
        <v>161</v>
      </c>
      <c r="H158" s="172">
        <v>11.907</v>
      </c>
      <c r="I158" s="173"/>
      <c r="L158" s="169"/>
      <c r="M158" s="174"/>
      <c r="N158" s="175"/>
      <c r="O158" s="175"/>
      <c r="P158" s="175"/>
      <c r="Q158" s="175"/>
      <c r="R158" s="175"/>
      <c r="S158" s="175"/>
      <c r="T158" s="176"/>
      <c r="AT158" s="170" t="s">
        <v>154</v>
      </c>
      <c r="AU158" s="170" t="s">
        <v>21</v>
      </c>
      <c r="AV158" s="14" t="s">
        <v>152</v>
      </c>
      <c r="AW158" s="14" t="s">
        <v>40</v>
      </c>
      <c r="AX158" s="14" t="s">
        <v>93</v>
      </c>
      <c r="AY158" s="170" t="s">
        <v>146</v>
      </c>
    </row>
    <row r="159" spans="1:65" s="2" customFormat="1" ht="24.2" customHeight="1">
      <c r="A159" s="33"/>
      <c r="B159" s="145"/>
      <c r="C159" s="146" t="s">
        <v>220</v>
      </c>
      <c r="D159" s="146" t="s">
        <v>148</v>
      </c>
      <c r="E159" s="147" t="s">
        <v>512</v>
      </c>
      <c r="F159" s="148" t="s">
        <v>513</v>
      </c>
      <c r="G159" s="149" t="s">
        <v>211</v>
      </c>
      <c r="H159" s="150">
        <v>2.6579999999999999</v>
      </c>
      <c r="I159" s="151"/>
      <c r="J159" s="152">
        <f>ROUND(I159*H159,2)</f>
        <v>0</v>
      </c>
      <c r="K159" s="153"/>
      <c r="L159" s="34"/>
      <c r="M159" s="154" t="s">
        <v>1</v>
      </c>
      <c r="N159" s="155" t="s">
        <v>50</v>
      </c>
      <c r="O159" s="59"/>
      <c r="P159" s="156">
        <f>O159*H159</f>
        <v>0</v>
      </c>
      <c r="Q159" s="156">
        <v>0</v>
      </c>
      <c r="R159" s="156">
        <f>Q159*H159</f>
        <v>0</v>
      </c>
      <c r="S159" s="156">
        <v>0</v>
      </c>
      <c r="T159" s="15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8" t="s">
        <v>152</v>
      </c>
      <c r="AT159" s="158" t="s">
        <v>148</v>
      </c>
      <c r="AU159" s="158" t="s">
        <v>21</v>
      </c>
      <c r="AY159" s="17" t="s">
        <v>146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7" t="s">
        <v>93</v>
      </c>
      <c r="BK159" s="159">
        <f>ROUND(I159*H159,2)</f>
        <v>0</v>
      </c>
      <c r="BL159" s="17" t="s">
        <v>152</v>
      </c>
      <c r="BM159" s="158" t="s">
        <v>514</v>
      </c>
    </row>
    <row r="160" spans="1:65" s="13" customFormat="1" ht="22.5">
      <c r="B160" s="160"/>
      <c r="D160" s="161" t="s">
        <v>154</v>
      </c>
      <c r="E160" s="162" t="s">
        <v>1</v>
      </c>
      <c r="F160" s="163" t="s">
        <v>515</v>
      </c>
      <c r="H160" s="164">
        <v>2.6579999999999999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154</v>
      </c>
      <c r="AU160" s="162" t="s">
        <v>21</v>
      </c>
      <c r="AV160" s="13" t="s">
        <v>21</v>
      </c>
      <c r="AW160" s="13" t="s">
        <v>40</v>
      </c>
      <c r="AX160" s="13" t="s">
        <v>93</v>
      </c>
      <c r="AY160" s="162" t="s">
        <v>146</v>
      </c>
    </row>
    <row r="161" spans="1:65" s="2" customFormat="1" ht="14.45" customHeight="1">
      <c r="A161" s="33"/>
      <c r="B161" s="145"/>
      <c r="C161" s="181" t="s">
        <v>225</v>
      </c>
      <c r="D161" s="181" t="s">
        <v>189</v>
      </c>
      <c r="E161" s="182" t="s">
        <v>516</v>
      </c>
      <c r="F161" s="183" t="s">
        <v>517</v>
      </c>
      <c r="G161" s="184" t="s">
        <v>288</v>
      </c>
      <c r="H161" s="185">
        <v>4.7839999999999998</v>
      </c>
      <c r="I161" s="186"/>
      <c r="J161" s="187">
        <f>ROUND(I161*H161,2)</f>
        <v>0</v>
      </c>
      <c r="K161" s="188"/>
      <c r="L161" s="189"/>
      <c r="M161" s="190" t="s">
        <v>1</v>
      </c>
      <c r="N161" s="191" t="s">
        <v>50</v>
      </c>
      <c r="O161" s="59"/>
      <c r="P161" s="156">
        <f>O161*H161</f>
        <v>0</v>
      </c>
      <c r="Q161" s="156">
        <v>1</v>
      </c>
      <c r="R161" s="156">
        <f>Q161*H161</f>
        <v>4.7839999999999998</v>
      </c>
      <c r="S161" s="156">
        <v>0</v>
      </c>
      <c r="T161" s="15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192</v>
      </c>
      <c r="AT161" s="158" t="s">
        <v>189</v>
      </c>
      <c r="AU161" s="158" t="s">
        <v>21</v>
      </c>
      <c r="AY161" s="17" t="s">
        <v>146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7" t="s">
        <v>93</v>
      </c>
      <c r="BK161" s="159">
        <f>ROUND(I161*H161,2)</f>
        <v>0</v>
      </c>
      <c r="BL161" s="17" t="s">
        <v>152</v>
      </c>
      <c r="BM161" s="158" t="s">
        <v>518</v>
      </c>
    </row>
    <row r="162" spans="1:65" s="13" customFormat="1" ht="11.25">
      <c r="B162" s="160"/>
      <c r="D162" s="161" t="s">
        <v>154</v>
      </c>
      <c r="F162" s="163" t="s">
        <v>519</v>
      </c>
      <c r="H162" s="164">
        <v>4.7839999999999998</v>
      </c>
      <c r="I162" s="165"/>
      <c r="L162" s="160"/>
      <c r="M162" s="166"/>
      <c r="N162" s="167"/>
      <c r="O162" s="167"/>
      <c r="P162" s="167"/>
      <c r="Q162" s="167"/>
      <c r="R162" s="167"/>
      <c r="S162" s="167"/>
      <c r="T162" s="168"/>
      <c r="AT162" s="162" t="s">
        <v>154</v>
      </c>
      <c r="AU162" s="162" t="s">
        <v>21</v>
      </c>
      <c r="AV162" s="13" t="s">
        <v>21</v>
      </c>
      <c r="AW162" s="13" t="s">
        <v>3</v>
      </c>
      <c r="AX162" s="13" t="s">
        <v>93</v>
      </c>
      <c r="AY162" s="162" t="s">
        <v>146</v>
      </c>
    </row>
    <row r="163" spans="1:65" s="12" customFormat="1" ht="22.9" customHeight="1">
      <c r="B163" s="132"/>
      <c r="D163" s="133" t="s">
        <v>84</v>
      </c>
      <c r="E163" s="143" t="s">
        <v>152</v>
      </c>
      <c r="F163" s="143" t="s">
        <v>520</v>
      </c>
      <c r="I163" s="135"/>
      <c r="J163" s="144">
        <f>BK163</f>
        <v>0</v>
      </c>
      <c r="L163" s="132"/>
      <c r="M163" s="137"/>
      <c r="N163" s="138"/>
      <c r="O163" s="138"/>
      <c r="P163" s="139">
        <f>SUM(P164:P167)</f>
        <v>0</v>
      </c>
      <c r="Q163" s="138"/>
      <c r="R163" s="139">
        <f>SUM(R164:R167)</f>
        <v>2.3094254699999999</v>
      </c>
      <c r="S163" s="138"/>
      <c r="T163" s="140">
        <f>SUM(T164:T167)</f>
        <v>0</v>
      </c>
      <c r="AR163" s="133" t="s">
        <v>93</v>
      </c>
      <c r="AT163" s="141" t="s">
        <v>84</v>
      </c>
      <c r="AU163" s="141" t="s">
        <v>93</v>
      </c>
      <c r="AY163" s="133" t="s">
        <v>146</v>
      </c>
      <c r="BK163" s="142">
        <f>SUM(BK164:BK167)</f>
        <v>0</v>
      </c>
    </row>
    <row r="164" spans="1:65" s="2" customFormat="1" ht="24.2" customHeight="1">
      <c r="A164" s="33"/>
      <c r="B164" s="145"/>
      <c r="C164" s="146" t="s">
        <v>232</v>
      </c>
      <c r="D164" s="146" t="s">
        <v>148</v>
      </c>
      <c r="E164" s="147" t="s">
        <v>521</v>
      </c>
      <c r="F164" s="148" t="s">
        <v>522</v>
      </c>
      <c r="G164" s="149" t="s">
        <v>211</v>
      </c>
      <c r="H164" s="150">
        <v>0.71099999999999997</v>
      </c>
      <c r="I164" s="151"/>
      <c r="J164" s="152">
        <f>ROUND(I164*H164,2)</f>
        <v>0</v>
      </c>
      <c r="K164" s="153"/>
      <c r="L164" s="34"/>
      <c r="M164" s="154" t="s">
        <v>1</v>
      </c>
      <c r="N164" s="155" t="s">
        <v>50</v>
      </c>
      <c r="O164" s="59"/>
      <c r="P164" s="156">
        <f>O164*H164</f>
        <v>0</v>
      </c>
      <c r="Q164" s="156">
        <v>1.8907700000000001</v>
      </c>
      <c r="R164" s="156">
        <f>Q164*H164</f>
        <v>1.3443374699999999</v>
      </c>
      <c r="S164" s="156">
        <v>0</v>
      </c>
      <c r="T164" s="15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8" t="s">
        <v>152</v>
      </c>
      <c r="AT164" s="158" t="s">
        <v>148</v>
      </c>
      <c r="AU164" s="158" t="s">
        <v>21</v>
      </c>
      <c r="AY164" s="17" t="s">
        <v>146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7" t="s">
        <v>93</v>
      </c>
      <c r="BK164" s="159">
        <f>ROUND(I164*H164,2)</f>
        <v>0</v>
      </c>
      <c r="BL164" s="17" t="s">
        <v>152</v>
      </c>
      <c r="BM164" s="158" t="s">
        <v>523</v>
      </c>
    </row>
    <row r="165" spans="1:65" s="13" customFormat="1" ht="22.5">
      <c r="B165" s="160"/>
      <c r="D165" s="161" t="s">
        <v>154</v>
      </c>
      <c r="E165" s="162" t="s">
        <v>1</v>
      </c>
      <c r="F165" s="163" t="s">
        <v>524</v>
      </c>
      <c r="H165" s="164">
        <v>0.71099999999999997</v>
      </c>
      <c r="I165" s="165"/>
      <c r="L165" s="160"/>
      <c r="M165" s="166"/>
      <c r="N165" s="167"/>
      <c r="O165" s="167"/>
      <c r="P165" s="167"/>
      <c r="Q165" s="167"/>
      <c r="R165" s="167"/>
      <c r="S165" s="167"/>
      <c r="T165" s="168"/>
      <c r="AT165" s="162" t="s">
        <v>154</v>
      </c>
      <c r="AU165" s="162" t="s">
        <v>21</v>
      </c>
      <c r="AV165" s="13" t="s">
        <v>21</v>
      </c>
      <c r="AW165" s="13" t="s">
        <v>40</v>
      </c>
      <c r="AX165" s="13" t="s">
        <v>93</v>
      </c>
      <c r="AY165" s="162" t="s">
        <v>146</v>
      </c>
    </row>
    <row r="166" spans="1:65" s="2" customFormat="1" ht="14.45" customHeight="1">
      <c r="A166" s="33"/>
      <c r="B166" s="145"/>
      <c r="C166" s="146" t="s">
        <v>8</v>
      </c>
      <c r="D166" s="146" t="s">
        <v>148</v>
      </c>
      <c r="E166" s="147" t="s">
        <v>525</v>
      </c>
      <c r="F166" s="148" t="s">
        <v>526</v>
      </c>
      <c r="G166" s="149" t="s">
        <v>211</v>
      </c>
      <c r="H166" s="150">
        <v>0.432</v>
      </c>
      <c r="I166" s="151"/>
      <c r="J166" s="152">
        <f>ROUND(I166*H166,2)</f>
        <v>0</v>
      </c>
      <c r="K166" s="153"/>
      <c r="L166" s="34"/>
      <c r="M166" s="154" t="s">
        <v>1</v>
      </c>
      <c r="N166" s="155" t="s">
        <v>50</v>
      </c>
      <c r="O166" s="59"/>
      <c r="P166" s="156">
        <f>O166*H166</f>
        <v>0</v>
      </c>
      <c r="Q166" s="156">
        <v>2.234</v>
      </c>
      <c r="R166" s="156">
        <f>Q166*H166</f>
        <v>0.96508799999999995</v>
      </c>
      <c r="S166" s="156">
        <v>0</v>
      </c>
      <c r="T166" s="157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58" t="s">
        <v>152</v>
      </c>
      <c r="AT166" s="158" t="s">
        <v>148</v>
      </c>
      <c r="AU166" s="158" t="s">
        <v>21</v>
      </c>
      <c r="AY166" s="17" t="s">
        <v>146</v>
      </c>
      <c r="BE166" s="159">
        <f>IF(N166="základní",J166,0)</f>
        <v>0</v>
      </c>
      <c r="BF166" s="159">
        <f>IF(N166="snížená",J166,0)</f>
        <v>0</v>
      </c>
      <c r="BG166" s="159">
        <f>IF(N166="zákl. přenesená",J166,0)</f>
        <v>0</v>
      </c>
      <c r="BH166" s="159">
        <f>IF(N166="sníž. přenesená",J166,0)</f>
        <v>0</v>
      </c>
      <c r="BI166" s="159">
        <f>IF(N166="nulová",J166,0)</f>
        <v>0</v>
      </c>
      <c r="BJ166" s="17" t="s">
        <v>93</v>
      </c>
      <c r="BK166" s="159">
        <f>ROUND(I166*H166,2)</f>
        <v>0</v>
      </c>
      <c r="BL166" s="17" t="s">
        <v>152</v>
      </c>
      <c r="BM166" s="158" t="s">
        <v>527</v>
      </c>
    </row>
    <row r="167" spans="1:65" s="13" customFormat="1" ht="11.25">
      <c r="B167" s="160"/>
      <c r="D167" s="161" t="s">
        <v>154</v>
      </c>
      <c r="E167" s="162" t="s">
        <v>1</v>
      </c>
      <c r="F167" s="163" t="s">
        <v>528</v>
      </c>
      <c r="H167" s="164">
        <v>0.432</v>
      </c>
      <c r="I167" s="165"/>
      <c r="L167" s="160"/>
      <c r="M167" s="166"/>
      <c r="N167" s="167"/>
      <c r="O167" s="167"/>
      <c r="P167" s="167"/>
      <c r="Q167" s="167"/>
      <c r="R167" s="167"/>
      <c r="S167" s="167"/>
      <c r="T167" s="168"/>
      <c r="AT167" s="162" t="s">
        <v>154</v>
      </c>
      <c r="AU167" s="162" t="s">
        <v>21</v>
      </c>
      <c r="AV167" s="13" t="s">
        <v>21</v>
      </c>
      <c r="AW167" s="13" t="s">
        <v>40</v>
      </c>
      <c r="AX167" s="13" t="s">
        <v>93</v>
      </c>
      <c r="AY167" s="162" t="s">
        <v>146</v>
      </c>
    </row>
    <row r="168" spans="1:65" s="12" customFormat="1" ht="22.9" customHeight="1">
      <c r="B168" s="132"/>
      <c r="D168" s="133" t="s">
        <v>84</v>
      </c>
      <c r="E168" s="143" t="s">
        <v>176</v>
      </c>
      <c r="F168" s="143" t="s">
        <v>177</v>
      </c>
      <c r="I168" s="135"/>
      <c r="J168" s="144">
        <f>BK168</f>
        <v>0</v>
      </c>
      <c r="L168" s="132"/>
      <c r="M168" s="137"/>
      <c r="N168" s="138"/>
      <c r="O168" s="138"/>
      <c r="P168" s="139">
        <f>SUM(P169:P175)</f>
        <v>0</v>
      </c>
      <c r="Q168" s="138"/>
      <c r="R168" s="139">
        <f>SUM(R169:R175)</f>
        <v>7.7730299999999986</v>
      </c>
      <c r="S168" s="138"/>
      <c r="T168" s="140">
        <f>SUM(T169:T175)</f>
        <v>0</v>
      </c>
      <c r="AR168" s="133" t="s">
        <v>93</v>
      </c>
      <c r="AT168" s="141" t="s">
        <v>84</v>
      </c>
      <c r="AU168" s="141" t="s">
        <v>93</v>
      </c>
      <c r="AY168" s="133" t="s">
        <v>146</v>
      </c>
      <c r="BK168" s="142">
        <f>SUM(BK169:BK175)</f>
        <v>0</v>
      </c>
    </row>
    <row r="169" spans="1:65" s="2" customFormat="1" ht="14.45" customHeight="1">
      <c r="A169" s="33"/>
      <c r="B169" s="145"/>
      <c r="C169" s="146" t="s">
        <v>243</v>
      </c>
      <c r="D169" s="146" t="s">
        <v>148</v>
      </c>
      <c r="E169" s="147" t="s">
        <v>529</v>
      </c>
      <c r="F169" s="148" t="s">
        <v>530</v>
      </c>
      <c r="G169" s="149" t="s">
        <v>151</v>
      </c>
      <c r="H169" s="150">
        <v>9</v>
      </c>
      <c r="I169" s="151"/>
      <c r="J169" s="152">
        <f>ROUND(I169*H169,2)</f>
        <v>0</v>
      </c>
      <c r="K169" s="153"/>
      <c r="L169" s="34"/>
      <c r="M169" s="154" t="s">
        <v>1</v>
      </c>
      <c r="N169" s="155" t="s">
        <v>50</v>
      </c>
      <c r="O169" s="59"/>
      <c r="P169" s="156">
        <f>O169*H169</f>
        <v>0</v>
      </c>
      <c r="Q169" s="156">
        <v>0.57499999999999996</v>
      </c>
      <c r="R169" s="156">
        <f>Q169*H169</f>
        <v>5.1749999999999998</v>
      </c>
      <c r="S169" s="156">
        <v>0</v>
      </c>
      <c r="T169" s="15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8" t="s">
        <v>152</v>
      </c>
      <c r="AT169" s="158" t="s">
        <v>148</v>
      </c>
      <c r="AU169" s="158" t="s">
        <v>21</v>
      </c>
      <c r="AY169" s="17" t="s">
        <v>146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17" t="s">
        <v>93</v>
      </c>
      <c r="BK169" s="159">
        <f>ROUND(I169*H169,2)</f>
        <v>0</v>
      </c>
      <c r="BL169" s="17" t="s">
        <v>152</v>
      </c>
      <c r="BM169" s="158" t="s">
        <v>531</v>
      </c>
    </row>
    <row r="170" spans="1:65" s="13" customFormat="1" ht="11.25">
      <c r="B170" s="160"/>
      <c r="D170" s="161" t="s">
        <v>154</v>
      </c>
      <c r="E170" s="162" t="s">
        <v>1</v>
      </c>
      <c r="F170" s="163" t="s">
        <v>532</v>
      </c>
      <c r="H170" s="164">
        <v>9</v>
      </c>
      <c r="I170" s="165"/>
      <c r="L170" s="160"/>
      <c r="M170" s="166"/>
      <c r="N170" s="167"/>
      <c r="O170" s="167"/>
      <c r="P170" s="167"/>
      <c r="Q170" s="167"/>
      <c r="R170" s="167"/>
      <c r="S170" s="167"/>
      <c r="T170" s="168"/>
      <c r="AT170" s="162" t="s">
        <v>154</v>
      </c>
      <c r="AU170" s="162" t="s">
        <v>21</v>
      </c>
      <c r="AV170" s="13" t="s">
        <v>21</v>
      </c>
      <c r="AW170" s="13" t="s">
        <v>40</v>
      </c>
      <c r="AX170" s="13" t="s">
        <v>93</v>
      </c>
      <c r="AY170" s="162" t="s">
        <v>146</v>
      </c>
    </row>
    <row r="171" spans="1:65" s="2" customFormat="1" ht="24.2" customHeight="1">
      <c r="A171" s="33"/>
      <c r="B171" s="145"/>
      <c r="C171" s="146" t="s">
        <v>250</v>
      </c>
      <c r="D171" s="146" t="s">
        <v>148</v>
      </c>
      <c r="E171" s="147" t="s">
        <v>366</v>
      </c>
      <c r="F171" s="148" t="s">
        <v>367</v>
      </c>
      <c r="G171" s="149" t="s">
        <v>151</v>
      </c>
      <c r="H171" s="150">
        <v>9</v>
      </c>
      <c r="I171" s="151"/>
      <c r="J171" s="152">
        <f>ROUND(I171*H171,2)</f>
        <v>0</v>
      </c>
      <c r="K171" s="153"/>
      <c r="L171" s="34"/>
      <c r="M171" s="154" t="s">
        <v>1</v>
      </c>
      <c r="N171" s="155" t="s">
        <v>50</v>
      </c>
      <c r="O171" s="59"/>
      <c r="P171" s="156">
        <f>O171*H171</f>
        <v>0</v>
      </c>
      <c r="Q171" s="156">
        <v>0.15826000000000001</v>
      </c>
      <c r="R171" s="156">
        <f>Q171*H171</f>
        <v>1.4243400000000002</v>
      </c>
      <c r="S171" s="156">
        <v>0</v>
      </c>
      <c r="T171" s="15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152</v>
      </c>
      <c r="AT171" s="158" t="s">
        <v>148</v>
      </c>
      <c r="AU171" s="158" t="s">
        <v>21</v>
      </c>
      <c r="AY171" s="17" t="s">
        <v>146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7" t="s">
        <v>93</v>
      </c>
      <c r="BK171" s="159">
        <f>ROUND(I171*H171,2)</f>
        <v>0</v>
      </c>
      <c r="BL171" s="17" t="s">
        <v>152</v>
      </c>
      <c r="BM171" s="158" t="s">
        <v>533</v>
      </c>
    </row>
    <row r="172" spans="1:65" s="2" customFormat="1" ht="19.5">
      <c r="A172" s="33"/>
      <c r="B172" s="34"/>
      <c r="C172" s="33"/>
      <c r="D172" s="161" t="s">
        <v>167</v>
      </c>
      <c r="E172" s="33"/>
      <c r="F172" s="177" t="s">
        <v>369</v>
      </c>
      <c r="G172" s="33"/>
      <c r="H172" s="33"/>
      <c r="I172" s="178"/>
      <c r="J172" s="33"/>
      <c r="K172" s="33"/>
      <c r="L172" s="34"/>
      <c r="M172" s="179"/>
      <c r="N172" s="180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7" t="s">
        <v>167</v>
      </c>
      <c r="AU172" s="17" t="s">
        <v>21</v>
      </c>
    </row>
    <row r="173" spans="1:65" s="2" customFormat="1" ht="24.2" customHeight="1">
      <c r="A173" s="33"/>
      <c r="B173" s="145"/>
      <c r="C173" s="146" t="s">
        <v>257</v>
      </c>
      <c r="D173" s="146" t="s">
        <v>148</v>
      </c>
      <c r="E173" s="147" t="s">
        <v>362</v>
      </c>
      <c r="F173" s="148" t="s">
        <v>363</v>
      </c>
      <c r="G173" s="149" t="s">
        <v>151</v>
      </c>
      <c r="H173" s="150">
        <v>9</v>
      </c>
      <c r="I173" s="151"/>
      <c r="J173" s="152">
        <f>ROUND(I173*H173,2)</f>
        <v>0</v>
      </c>
      <c r="K173" s="153"/>
      <c r="L173" s="34"/>
      <c r="M173" s="154" t="s">
        <v>1</v>
      </c>
      <c r="N173" s="155" t="s">
        <v>50</v>
      </c>
      <c r="O173" s="59"/>
      <c r="P173" s="156">
        <f>O173*H173</f>
        <v>0</v>
      </c>
      <c r="Q173" s="156">
        <v>3.4000000000000002E-4</v>
      </c>
      <c r="R173" s="156">
        <f>Q173*H173</f>
        <v>3.0600000000000002E-3</v>
      </c>
      <c r="S173" s="156">
        <v>0</v>
      </c>
      <c r="T173" s="15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8" t="s">
        <v>152</v>
      </c>
      <c r="AT173" s="158" t="s">
        <v>148</v>
      </c>
      <c r="AU173" s="158" t="s">
        <v>21</v>
      </c>
      <c r="AY173" s="17" t="s">
        <v>146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7" t="s">
        <v>93</v>
      </c>
      <c r="BK173" s="159">
        <f>ROUND(I173*H173,2)</f>
        <v>0</v>
      </c>
      <c r="BL173" s="17" t="s">
        <v>152</v>
      </c>
      <c r="BM173" s="158" t="s">
        <v>534</v>
      </c>
    </row>
    <row r="174" spans="1:65" s="2" customFormat="1" ht="24.2" customHeight="1">
      <c r="A174" s="33"/>
      <c r="B174" s="145"/>
      <c r="C174" s="146" t="s">
        <v>264</v>
      </c>
      <c r="D174" s="146" t="s">
        <v>148</v>
      </c>
      <c r="E174" s="147" t="s">
        <v>370</v>
      </c>
      <c r="F174" s="148" t="s">
        <v>371</v>
      </c>
      <c r="G174" s="149" t="s">
        <v>151</v>
      </c>
      <c r="H174" s="150">
        <v>9</v>
      </c>
      <c r="I174" s="151"/>
      <c r="J174" s="152">
        <f>ROUND(I174*H174,2)</f>
        <v>0</v>
      </c>
      <c r="K174" s="153"/>
      <c r="L174" s="34"/>
      <c r="M174" s="154" t="s">
        <v>1</v>
      </c>
      <c r="N174" s="155" t="s">
        <v>50</v>
      </c>
      <c r="O174" s="59"/>
      <c r="P174" s="156">
        <f>O174*H174</f>
        <v>0</v>
      </c>
      <c r="Q174" s="156">
        <v>4.0999999999999999E-4</v>
      </c>
      <c r="R174" s="156">
        <f>Q174*H174</f>
        <v>3.6899999999999997E-3</v>
      </c>
      <c r="S174" s="156">
        <v>0</v>
      </c>
      <c r="T174" s="15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8" t="s">
        <v>152</v>
      </c>
      <c r="AT174" s="158" t="s">
        <v>148</v>
      </c>
      <c r="AU174" s="158" t="s">
        <v>21</v>
      </c>
      <c r="AY174" s="17" t="s">
        <v>146</v>
      </c>
      <c r="BE174" s="159">
        <f>IF(N174="základní",J174,0)</f>
        <v>0</v>
      </c>
      <c r="BF174" s="159">
        <f>IF(N174="snížená",J174,0)</f>
        <v>0</v>
      </c>
      <c r="BG174" s="159">
        <f>IF(N174="zákl. přenesená",J174,0)</f>
        <v>0</v>
      </c>
      <c r="BH174" s="159">
        <f>IF(N174="sníž. přenesená",J174,0)</f>
        <v>0</v>
      </c>
      <c r="BI174" s="159">
        <f>IF(N174="nulová",J174,0)</f>
        <v>0</v>
      </c>
      <c r="BJ174" s="17" t="s">
        <v>93</v>
      </c>
      <c r="BK174" s="159">
        <f>ROUND(I174*H174,2)</f>
        <v>0</v>
      </c>
      <c r="BL174" s="17" t="s">
        <v>152</v>
      </c>
      <c r="BM174" s="158" t="s">
        <v>535</v>
      </c>
    </row>
    <row r="175" spans="1:65" s="2" customFormat="1" ht="24.2" customHeight="1">
      <c r="A175" s="33"/>
      <c r="B175" s="145"/>
      <c r="C175" s="146" t="s">
        <v>271</v>
      </c>
      <c r="D175" s="146" t="s">
        <v>148</v>
      </c>
      <c r="E175" s="147" t="s">
        <v>374</v>
      </c>
      <c r="F175" s="148" t="s">
        <v>375</v>
      </c>
      <c r="G175" s="149" t="s">
        <v>151</v>
      </c>
      <c r="H175" s="150">
        <v>9</v>
      </c>
      <c r="I175" s="151"/>
      <c r="J175" s="152">
        <f>ROUND(I175*H175,2)</f>
        <v>0</v>
      </c>
      <c r="K175" s="153"/>
      <c r="L175" s="34"/>
      <c r="M175" s="154" t="s">
        <v>1</v>
      </c>
      <c r="N175" s="155" t="s">
        <v>50</v>
      </c>
      <c r="O175" s="59"/>
      <c r="P175" s="156">
        <f>O175*H175</f>
        <v>0</v>
      </c>
      <c r="Q175" s="156">
        <v>0.12966</v>
      </c>
      <c r="R175" s="156">
        <f>Q175*H175</f>
        <v>1.1669399999999999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152</v>
      </c>
      <c r="AT175" s="158" t="s">
        <v>148</v>
      </c>
      <c r="AU175" s="158" t="s">
        <v>21</v>
      </c>
      <c r="AY175" s="17" t="s">
        <v>146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7" t="s">
        <v>93</v>
      </c>
      <c r="BK175" s="159">
        <f>ROUND(I175*H175,2)</f>
        <v>0</v>
      </c>
      <c r="BL175" s="17" t="s">
        <v>152</v>
      </c>
      <c r="BM175" s="158" t="s">
        <v>536</v>
      </c>
    </row>
    <row r="176" spans="1:65" s="12" customFormat="1" ht="22.9" customHeight="1">
      <c r="B176" s="132"/>
      <c r="D176" s="133" t="s">
        <v>84</v>
      </c>
      <c r="E176" s="143" t="s">
        <v>192</v>
      </c>
      <c r="F176" s="143" t="s">
        <v>207</v>
      </c>
      <c r="I176" s="135"/>
      <c r="J176" s="144">
        <f>BK176</f>
        <v>0</v>
      </c>
      <c r="L176" s="132"/>
      <c r="M176" s="137"/>
      <c r="N176" s="138"/>
      <c r="O176" s="138"/>
      <c r="P176" s="139">
        <f>SUM(P177:P200)</f>
        <v>0</v>
      </c>
      <c r="Q176" s="138"/>
      <c r="R176" s="139">
        <f>SUM(R177:R200)</f>
        <v>2.8878127000000005</v>
      </c>
      <c r="S176" s="138"/>
      <c r="T176" s="140">
        <f>SUM(T177:T200)</f>
        <v>0</v>
      </c>
      <c r="AR176" s="133" t="s">
        <v>93</v>
      </c>
      <c r="AT176" s="141" t="s">
        <v>84</v>
      </c>
      <c r="AU176" s="141" t="s">
        <v>93</v>
      </c>
      <c r="AY176" s="133" t="s">
        <v>146</v>
      </c>
      <c r="BK176" s="142">
        <f>SUM(BK177:BK200)</f>
        <v>0</v>
      </c>
    </row>
    <row r="177" spans="1:65" s="2" customFormat="1" ht="24.2" customHeight="1">
      <c r="A177" s="33"/>
      <c r="B177" s="145"/>
      <c r="C177" s="146" t="s">
        <v>7</v>
      </c>
      <c r="D177" s="146" t="s">
        <v>148</v>
      </c>
      <c r="E177" s="147" t="s">
        <v>537</v>
      </c>
      <c r="F177" s="148" t="s">
        <v>538</v>
      </c>
      <c r="G177" s="149" t="s">
        <v>165</v>
      </c>
      <c r="H177" s="150">
        <v>8.89</v>
      </c>
      <c r="I177" s="151"/>
      <c r="J177" s="152">
        <f>ROUND(I177*H177,2)</f>
        <v>0</v>
      </c>
      <c r="K177" s="153"/>
      <c r="L177" s="34"/>
      <c r="M177" s="154" t="s">
        <v>1</v>
      </c>
      <c r="N177" s="155" t="s">
        <v>50</v>
      </c>
      <c r="O177" s="59"/>
      <c r="P177" s="156">
        <f>O177*H177</f>
        <v>0</v>
      </c>
      <c r="Q177" s="156">
        <v>1.0000000000000001E-5</v>
      </c>
      <c r="R177" s="156">
        <f>Q177*H177</f>
        <v>8.890000000000002E-5</v>
      </c>
      <c r="S177" s="156">
        <v>0</v>
      </c>
      <c r="T177" s="157">
        <f>S177*H177</f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58" t="s">
        <v>152</v>
      </c>
      <c r="AT177" s="158" t="s">
        <v>148</v>
      </c>
      <c r="AU177" s="158" t="s">
        <v>21</v>
      </c>
      <c r="AY177" s="17" t="s">
        <v>146</v>
      </c>
      <c r="BE177" s="159">
        <f>IF(N177="základní",J177,0)</f>
        <v>0</v>
      </c>
      <c r="BF177" s="159">
        <f>IF(N177="snížená",J177,0)</f>
        <v>0</v>
      </c>
      <c r="BG177" s="159">
        <f>IF(N177="zákl. přenesená",J177,0)</f>
        <v>0</v>
      </c>
      <c r="BH177" s="159">
        <f>IF(N177="sníž. přenesená",J177,0)</f>
        <v>0</v>
      </c>
      <c r="BI177" s="159">
        <f>IF(N177="nulová",J177,0)</f>
        <v>0</v>
      </c>
      <c r="BJ177" s="17" t="s">
        <v>93</v>
      </c>
      <c r="BK177" s="159">
        <f>ROUND(I177*H177,2)</f>
        <v>0</v>
      </c>
      <c r="BL177" s="17" t="s">
        <v>152</v>
      </c>
      <c r="BM177" s="158" t="s">
        <v>539</v>
      </c>
    </row>
    <row r="178" spans="1:65" s="13" customFormat="1" ht="11.25">
      <c r="B178" s="160"/>
      <c r="D178" s="161" t="s">
        <v>154</v>
      </c>
      <c r="E178" s="162" t="s">
        <v>1</v>
      </c>
      <c r="F178" s="163" t="s">
        <v>540</v>
      </c>
      <c r="H178" s="164">
        <v>8.89</v>
      </c>
      <c r="I178" s="165"/>
      <c r="L178" s="160"/>
      <c r="M178" s="166"/>
      <c r="N178" s="167"/>
      <c r="O178" s="167"/>
      <c r="P178" s="167"/>
      <c r="Q178" s="167"/>
      <c r="R178" s="167"/>
      <c r="S178" s="167"/>
      <c r="T178" s="168"/>
      <c r="AT178" s="162" t="s">
        <v>154</v>
      </c>
      <c r="AU178" s="162" t="s">
        <v>21</v>
      </c>
      <c r="AV178" s="13" t="s">
        <v>21</v>
      </c>
      <c r="AW178" s="13" t="s">
        <v>40</v>
      </c>
      <c r="AX178" s="13" t="s">
        <v>93</v>
      </c>
      <c r="AY178" s="162" t="s">
        <v>146</v>
      </c>
    </row>
    <row r="179" spans="1:65" s="2" customFormat="1" ht="24.2" customHeight="1">
      <c r="A179" s="33"/>
      <c r="B179" s="145"/>
      <c r="C179" s="181" t="s">
        <v>279</v>
      </c>
      <c r="D179" s="181" t="s">
        <v>189</v>
      </c>
      <c r="E179" s="182" t="s">
        <v>541</v>
      </c>
      <c r="F179" s="183" t="s">
        <v>542</v>
      </c>
      <c r="G179" s="184" t="s">
        <v>165</v>
      </c>
      <c r="H179" s="185">
        <v>9.0229999999999997</v>
      </c>
      <c r="I179" s="186"/>
      <c r="J179" s="187">
        <f>ROUND(I179*H179,2)</f>
        <v>0</v>
      </c>
      <c r="K179" s="188"/>
      <c r="L179" s="189"/>
      <c r="M179" s="190" t="s">
        <v>1</v>
      </c>
      <c r="N179" s="191" t="s">
        <v>50</v>
      </c>
      <c r="O179" s="59"/>
      <c r="P179" s="156">
        <f>O179*H179</f>
        <v>0</v>
      </c>
      <c r="Q179" s="156">
        <v>3.5999999999999999E-3</v>
      </c>
      <c r="R179" s="156">
        <f>Q179*H179</f>
        <v>3.2482799999999999E-2</v>
      </c>
      <c r="S179" s="156">
        <v>0</v>
      </c>
      <c r="T179" s="15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8" t="s">
        <v>192</v>
      </c>
      <c r="AT179" s="158" t="s">
        <v>189</v>
      </c>
      <c r="AU179" s="158" t="s">
        <v>21</v>
      </c>
      <c r="AY179" s="17" t="s">
        <v>146</v>
      </c>
      <c r="BE179" s="159">
        <f>IF(N179="základní",J179,0)</f>
        <v>0</v>
      </c>
      <c r="BF179" s="159">
        <f>IF(N179="snížená",J179,0)</f>
        <v>0</v>
      </c>
      <c r="BG179" s="159">
        <f>IF(N179="zákl. přenesená",J179,0)</f>
        <v>0</v>
      </c>
      <c r="BH179" s="159">
        <f>IF(N179="sníž. přenesená",J179,0)</f>
        <v>0</v>
      </c>
      <c r="BI179" s="159">
        <f>IF(N179="nulová",J179,0)</f>
        <v>0</v>
      </c>
      <c r="BJ179" s="17" t="s">
        <v>93</v>
      </c>
      <c r="BK179" s="159">
        <f>ROUND(I179*H179,2)</f>
        <v>0</v>
      </c>
      <c r="BL179" s="17" t="s">
        <v>152</v>
      </c>
      <c r="BM179" s="158" t="s">
        <v>543</v>
      </c>
    </row>
    <row r="180" spans="1:65" s="13" customFormat="1" ht="11.25">
      <c r="B180" s="160"/>
      <c r="D180" s="161" t="s">
        <v>154</v>
      </c>
      <c r="F180" s="163" t="s">
        <v>544</v>
      </c>
      <c r="H180" s="164">
        <v>9.0229999999999997</v>
      </c>
      <c r="I180" s="165"/>
      <c r="L180" s="160"/>
      <c r="M180" s="166"/>
      <c r="N180" s="167"/>
      <c r="O180" s="167"/>
      <c r="P180" s="167"/>
      <c r="Q180" s="167"/>
      <c r="R180" s="167"/>
      <c r="S180" s="167"/>
      <c r="T180" s="168"/>
      <c r="AT180" s="162" t="s">
        <v>154</v>
      </c>
      <c r="AU180" s="162" t="s">
        <v>21</v>
      </c>
      <c r="AV180" s="13" t="s">
        <v>21</v>
      </c>
      <c r="AW180" s="13" t="s">
        <v>3</v>
      </c>
      <c r="AX180" s="13" t="s">
        <v>93</v>
      </c>
      <c r="AY180" s="162" t="s">
        <v>146</v>
      </c>
    </row>
    <row r="181" spans="1:65" s="2" customFormat="1" ht="24.2" customHeight="1">
      <c r="A181" s="33"/>
      <c r="B181" s="145"/>
      <c r="C181" s="146" t="s">
        <v>285</v>
      </c>
      <c r="D181" s="146" t="s">
        <v>148</v>
      </c>
      <c r="E181" s="147" t="s">
        <v>545</v>
      </c>
      <c r="F181" s="148" t="s">
        <v>546</v>
      </c>
      <c r="G181" s="149" t="s">
        <v>217</v>
      </c>
      <c r="H181" s="150">
        <v>3</v>
      </c>
      <c r="I181" s="151"/>
      <c r="J181" s="152">
        <f>ROUND(I181*H181,2)</f>
        <v>0</v>
      </c>
      <c r="K181" s="153"/>
      <c r="L181" s="34"/>
      <c r="M181" s="154" t="s">
        <v>1</v>
      </c>
      <c r="N181" s="155" t="s">
        <v>50</v>
      </c>
      <c r="O181" s="59"/>
      <c r="P181" s="156">
        <f>O181*H181</f>
        <v>0</v>
      </c>
      <c r="Q181" s="156">
        <v>0</v>
      </c>
      <c r="R181" s="156">
        <f>Q181*H181</f>
        <v>0</v>
      </c>
      <c r="S181" s="156">
        <v>0</v>
      </c>
      <c r="T181" s="15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152</v>
      </c>
      <c r="AT181" s="158" t="s">
        <v>148</v>
      </c>
      <c r="AU181" s="158" t="s">
        <v>21</v>
      </c>
      <c r="AY181" s="17" t="s">
        <v>146</v>
      </c>
      <c r="BE181" s="159">
        <f>IF(N181="základní",J181,0)</f>
        <v>0</v>
      </c>
      <c r="BF181" s="159">
        <f>IF(N181="snížená",J181,0)</f>
        <v>0</v>
      </c>
      <c r="BG181" s="159">
        <f>IF(N181="zákl. přenesená",J181,0)</f>
        <v>0</v>
      </c>
      <c r="BH181" s="159">
        <f>IF(N181="sníž. přenesená",J181,0)</f>
        <v>0</v>
      </c>
      <c r="BI181" s="159">
        <f>IF(N181="nulová",J181,0)</f>
        <v>0</v>
      </c>
      <c r="BJ181" s="17" t="s">
        <v>93</v>
      </c>
      <c r="BK181" s="159">
        <f>ROUND(I181*H181,2)</f>
        <v>0</v>
      </c>
      <c r="BL181" s="17" t="s">
        <v>152</v>
      </c>
      <c r="BM181" s="158" t="s">
        <v>547</v>
      </c>
    </row>
    <row r="182" spans="1:65" s="2" customFormat="1" ht="19.5">
      <c r="A182" s="33"/>
      <c r="B182" s="34"/>
      <c r="C182" s="33"/>
      <c r="D182" s="161" t="s">
        <v>167</v>
      </c>
      <c r="E182" s="33"/>
      <c r="F182" s="177" t="s">
        <v>548</v>
      </c>
      <c r="G182" s="33"/>
      <c r="H182" s="33"/>
      <c r="I182" s="178"/>
      <c r="J182" s="33"/>
      <c r="K182" s="33"/>
      <c r="L182" s="34"/>
      <c r="M182" s="179"/>
      <c r="N182" s="180"/>
      <c r="O182" s="59"/>
      <c r="P182" s="59"/>
      <c r="Q182" s="59"/>
      <c r="R182" s="59"/>
      <c r="S182" s="59"/>
      <c r="T182" s="60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7" t="s">
        <v>167</v>
      </c>
      <c r="AU182" s="17" t="s">
        <v>21</v>
      </c>
    </row>
    <row r="183" spans="1:65" s="2" customFormat="1" ht="14.45" customHeight="1">
      <c r="A183" s="33"/>
      <c r="B183" s="145"/>
      <c r="C183" s="181" t="s">
        <v>290</v>
      </c>
      <c r="D183" s="181" t="s">
        <v>189</v>
      </c>
      <c r="E183" s="182" t="s">
        <v>549</v>
      </c>
      <c r="F183" s="183" t="s">
        <v>550</v>
      </c>
      <c r="G183" s="184" t="s">
        <v>217</v>
      </c>
      <c r="H183" s="185">
        <v>3</v>
      </c>
      <c r="I183" s="186"/>
      <c r="J183" s="187">
        <f>ROUND(I183*H183,2)</f>
        <v>0</v>
      </c>
      <c r="K183" s="188"/>
      <c r="L183" s="189"/>
      <c r="M183" s="190" t="s">
        <v>1</v>
      </c>
      <c r="N183" s="191" t="s">
        <v>50</v>
      </c>
      <c r="O183" s="59"/>
      <c r="P183" s="156">
        <f>O183*H183</f>
        <v>0</v>
      </c>
      <c r="Q183" s="156">
        <v>8.0000000000000004E-4</v>
      </c>
      <c r="R183" s="156">
        <f>Q183*H183</f>
        <v>2.4000000000000002E-3</v>
      </c>
      <c r="S183" s="156">
        <v>0</v>
      </c>
      <c r="T183" s="15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8" t="s">
        <v>192</v>
      </c>
      <c r="AT183" s="158" t="s">
        <v>189</v>
      </c>
      <c r="AU183" s="158" t="s">
        <v>21</v>
      </c>
      <c r="AY183" s="17" t="s">
        <v>146</v>
      </c>
      <c r="BE183" s="159">
        <f>IF(N183="základní",J183,0)</f>
        <v>0</v>
      </c>
      <c r="BF183" s="159">
        <f>IF(N183="snížená",J183,0)</f>
        <v>0</v>
      </c>
      <c r="BG183" s="159">
        <f>IF(N183="zákl. přenesená",J183,0)</f>
        <v>0</v>
      </c>
      <c r="BH183" s="159">
        <f>IF(N183="sníž. přenesená",J183,0)</f>
        <v>0</v>
      </c>
      <c r="BI183" s="159">
        <f>IF(N183="nulová",J183,0)</f>
        <v>0</v>
      </c>
      <c r="BJ183" s="17" t="s">
        <v>93</v>
      </c>
      <c r="BK183" s="159">
        <f>ROUND(I183*H183,2)</f>
        <v>0</v>
      </c>
      <c r="BL183" s="17" t="s">
        <v>152</v>
      </c>
      <c r="BM183" s="158" t="s">
        <v>551</v>
      </c>
    </row>
    <row r="184" spans="1:65" s="2" customFormat="1" ht="24.2" customHeight="1">
      <c r="A184" s="33"/>
      <c r="B184" s="145"/>
      <c r="C184" s="146" t="s">
        <v>296</v>
      </c>
      <c r="D184" s="146" t="s">
        <v>148</v>
      </c>
      <c r="E184" s="147" t="s">
        <v>552</v>
      </c>
      <c r="F184" s="148" t="s">
        <v>553</v>
      </c>
      <c r="G184" s="149" t="s">
        <v>217</v>
      </c>
      <c r="H184" s="150">
        <v>3</v>
      </c>
      <c r="I184" s="151"/>
      <c r="J184" s="152">
        <f>ROUND(I184*H184,2)</f>
        <v>0</v>
      </c>
      <c r="K184" s="153"/>
      <c r="L184" s="34"/>
      <c r="M184" s="154" t="s">
        <v>1</v>
      </c>
      <c r="N184" s="155" t="s">
        <v>50</v>
      </c>
      <c r="O184" s="59"/>
      <c r="P184" s="156">
        <f>O184*H184</f>
        <v>0</v>
      </c>
      <c r="Q184" s="156">
        <v>1.0000000000000001E-5</v>
      </c>
      <c r="R184" s="156">
        <f>Q184*H184</f>
        <v>3.0000000000000004E-5</v>
      </c>
      <c r="S184" s="156">
        <v>0</v>
      </c>
      <c r="T184" s="15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8" t="s">
        <v>152</v>
      </c>
      <c r="AT184" s="158" t="s">
        <v>148</v>
      </c>
      <c r="AU184" s="158" t="s">
        <v>21</v>
      </c>
      <c r="AY184" s="17" t="s">
        <v>146</v>
      </c>
      <c r="BE184" s="159">
        <f>IF(N184="základní",J184,0)</f>
        <v>0</v>
      </c>
      <c r="BF184" s="159">
        <f>IF(N184="snížená",J184,0)</f>
        <v>0</v>
      </c>
      <c r="BG184" s="159">
        <f>IF(N184="zákl. přenesená",J184,0)</f>
        <v>0</v>
      </c>
      <c r="BH184" s="159">
        <f>IF(N184="sníž. přenesená",J184,0)</f>
        <v>0</v>
      </c>
      <c r="BI184" s="159">
        <f>IF(N184="nulová",J184,0)</f>
        <v>0</v>
      </c>
      <c r="BJ184" s="17" t="s">
        <v>93</v>
      </c>
      <c r="BK184" s="159">
        <f>ROUND(I184*H184,2)</f>
        <v>0</v>
      </c>
      <c r="BL184" s="17" t="s">
        <v>152</v>
      </c>
      <c r="BM184" s="158" t="s">
        <v>554</v>
      </c>
    </row>
    <row r="185" spans="1:65" s="2" customFormat="1" ht="19.5">
      <c r="A185" s="33"/>
      <c r="B185" s="34"/>
      <c r="C185" s="33"/>
      <c r="D185" s="161" t="s">
        <v>167</v>
      </c>
      <c r="E185" s="33"/>
      <c r="F185" s="177" t="s">
        <v>548</v>
      </c>
      <c r="G185" s="33"/>
      <c r="H185" s="33"/>
      <c r="I185" s="178"/>
      <c r="J185" s="33"/>
      <c r="K185" s="33"/>
      <c r="L185" s="34"/>
      <c r="M185" s="179"/>
      <c r="N185" s="180"/>
      <c r="O185" s="59"/>
      <c r="P185" s="59"/>
      <c r="Q185" s="59"/>
      <c r="R185" s="59"/>
      <c r="S185" s="59"/>
      <c r="T185" s="60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7" t="s">
        <v>167</v>
      </c>
      <c r="AU185" s="17" t="s">
        <v>21</v>
      </c>
    </row>
    <row r="186" spans="1:65" s="2" customFormat="1" ht="24.2" customHeight="1">
      <c r="A186" s="33"/>
      <c r="B186" s="145"/>
      <c r="C186" s="181" t="s">
        <v>301</v>
      </c>
      <c r="D186" s="181" t="s">
        <v>189</v>
      </c>
      <c r="E186" s="182" t="s">
        <v>555</v>
      </c>
      <c r="F186" s="183" t="s">
        <v>556</v>
      </c>
      <c r="G186" s="184" t="s">
        <v>217</v>
      </c>
      <c r="H186" s="185">
        <v>3</v>
      </c>
      <c r="I186" s="186"/>
      <c r="J186" s="187">
        <f>ROUND(I186*H186,2)</f>
        <v>0</v>
      </c>
      <c r="K186" s="188"/>
      <c r="L186" s="189"/>
      <c r="M186" s="190" t="s">
        <v>1</v>
      </c>
      <c r="N186" s="191" t="s">
        <v>50</v>
      </c>
      <c r="O186" s="59"/>
      <c r="P186" s="156">
        <f>O186*H186</f>
        <v>0</v>
      </c>
      <c r="Q186" s="156">
        <v>2.7000000000000001E-3</v>
      </c>
      <c r="R186" s="156">
        <f>Q186*H186</f>
        <v>8.0999999999999996E-3</v>
      </c>
      <c r="S186" s="156">
        <v>0</v>
      </c>
      <c r="T186" s="157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8" t="s">
        <v>192</v>
      </c>
      <c r="AT186" s="158" t="s">
        <v>189</v>
      </c>
      <c r="AU186" s="158" t="s">
        <v>21</v>
      </c>
      <c r="AY186" s="17" t="s">
        <v>146</v>
      </c>
      <c r="BE186" s="159">
        <f>IF(N186="základní",J186,0)</f>
        <v>0</v>
      </c>
      <c r="BF186" s="159">
        <f>IF(N186="snížená",J186,0)</f>
        <v>0</v>
      </c>
      <c r="BG186" s="159">
        <f>IF(N186="zákl. přenesená",J186,0)</f>
        <v>0</v>
      </c>
      <c r="BH186" s="159">
        <f>IF(N186="sníž. přenesená",J186,0)</f>
        <v>0</v>
      </c>
      <c r="BI186" s="159">
        <f>IF(N186="nulová",J186,0)</f>
        <v>0</v>
      </c>
      <c r="BJ186" s="17" t="s">
        <v>93</v>
      </c>
      <c r="BK186" s="159">
        <f>ROUND(I186*H186,2)</f>
        <v>0</v>
      </c>
      <c r="BL186" s="17" t="s">
        <v>152</v>
      </c>
      <c r="BM186" s="158" t="s">
        <v>557</v>
      </c>
    </row>
    <row r="187" spans="1:65" s="2" customFormat="1" ht="24.2" customHeight="1">
      <c r="A187" s="33"/>
      <c r="B187" s="145"/>
      <c r="C187" s="146" t="s">
        <v>308</v>
      </c>
      <c r="D187" s="146" t="s">
        <v>148</v>
      </c>
      <c r="E187" s="147" t="s">
        <v>558</v>
      </c>
      <c r="F187" s="148" t="s">
        <v>559</v>
      </c>
      <c r="G187" s="149" t="s">
        <v>217</v>
      </c>
      <c r="H187" s="150">
        <v>3</v>
      </c>
      <c r="I187" s="151"/>
      <c r="J187" s="152">
        <f>ROUND(I187*H187,2)</f>
        <v>0</v>
      </c>
      <c r="K187" s="153"/>
      <c r="L187" s="34"/>
      <c r="M187" s="154" t="s">
        <v>1</v>
      </c>
      <c r="N187" s="155" t="s">
        <v>50</v>
      </c>
      <c r="O187" s="59"/>
      <c r="P187" s="156">
        <f>O187*H187</f>
        <v>0</v>
      </c>
      <c r="Q187" s="156">
        <v>0.34089999999999998</v>
      </c>
      <c r="R187" s="156">
        <f>Q187*H187</f>
        <v>1.0226999999999999</v>
      </c>
      <c r="S187" s="156">
        <v>0</v>
      </c>
      <c r="T187" s="15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8" t="s">
        <v>152</v>
      </c>
      <c r="AT187" s="158" t="s">
        <v>148</v>
      </c>
      <c r="AU187" s="158" t="s">
        <v>21</v>
      </c>
      <c r="AY187" s="17" t="s">
        <v>146</v>
      </c>
      <c r="BE187" s="159">
        <f>IF(N187="základní",J187,0)</f>
        <v>0</v>
      </c>
      <c r="BF187" s="159">
        <f>IF(N187="snížená",J187,0)</f>
        <v>0</v>
      </c>
      <c r="BG187" s="159">
        <f>IF(N187="zákl. přenesená",J187,0)</f>
        <v>0</v>
      </c>
      <c r="BH187" s="159">
        <f>IF(N187="sníž. přenesená",J187,0)</f>
        <v>0</v>
      </c>
      <c r="BI187" s="159">
        <f>IF(N187="nulová",J187,0)</f>
        <v>0</v>
      </c>
      <c r="BJ187" s="17" t="s">
        <v>93</v>
      </c>
      <c r="BK187" s="159">
        <f>ROUND(I187*H187,2)</f>
        <v>0</v>
      </c>
      <c r="BL187" s="17" t="s">
        <v>152</v>
      </c>
      <c r="BM187" s="158" t="s">
        <v>560</v>
      </c>
    </row>
    <row r="188" spans="1:65" s="2" customFormat="1" ht="19.5">
      <c r="A188" s="33"/>
      <c r="B188" s="34"/>
      <c r="C188" s="33"/>
      <c r="D188" s="161" t="s">
        <v>167</v>
      </c>
      <c r="E188" s="33"/>
      <c r="F188" s="177" t="s">
        <v>561</v>
      </c>
      <c r="G188" s="33"/>
      <c r="H188" s="33"/>
      <c r="I188" s="178"/>
      <c r="J188" s="33"/>
      <c r="K188" s="33"/>
      <c r="L188" s="34"/>
      <c r="M188" s="179"/>
      <c r="N188" s="180"/>
      <c r="O188" s="59"/>
      <c r="P188" s="59"/>
      <c r="Q188" s="59"/>
      <c r="R188" s="59"/>
      <c r="S188" s="59"/>
      <c r="T188" s="60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7" t="s">
        <v>167</v>
      </c>
      <c r="AU188" s="17" t="s">
        <v>21</v>
      </c>
    </row>
    <row r="189" spans="1:65" s="2" customFormat="1" ht="24.2" customHeight="1">
      <c r="A189" s="33"/>
      <c r="B189" s="145"/>
      <c r="C189" s="181" t="s">
        <v>562</v>
      </c>
      <c r="D189" s="181" t="s">
        <v>189</v>
      </c>
      <c r="E189" s="182" t="s">
        <v>563</v>
      </c>
      <c r="F189" s="183" t="s">
        <v>564</v>
      </c>
      <c r="G189" s="184" t="s">
        <v>217</v>
      </c>
      <c r="H189" s="185">
        <v>3</v>
      </c>
      <c r="I189" s="186"/>
      <c r="J189" s="187">
        <f t="shared" ref="J189:J197" si="0">ROUND(I189*H189,2)</f>
        <v>0</v>
      </c>
      <c r="K189" s="188"/>
      <c r="L189" s="189"/>
      <c r="M189" s="190" t="s">
        <v>1</v>
      </c>
      <c r="N189" s="191" t="s">
        <v>50</v>
      </c>
      <c r="O189" s="59"/>
      <c r="P189" s="156">
        <f t="shared" ref="P189:P197" si="1">O189*H189</f>
        <v>0</v>
      </c>
      <c r="Q189" s="156">
        <v>7.1999999999999995E-2</v>
      </c>
      <c r="R189" s="156">
        <f t="shared" ref="R189:R197" si="2">Q189*H189</f>
        <v>0.21599999999999997</v>
      </c>
      <c r="S189" s="156">
        <v>0</v>
      </c>
      <c r="T189" s="157">
        <f t="shared" ref="T189:T197" si="3"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58" t="s">
        <v>192</v>
      </c>
      <c r="AT189" s="158" t="s">
        <v>189</v>
      </c>
      <c r="AU189" s="158" t="s">
        <v>21</v>
      </c>
      <c r="AY189" s="17" t="s">
        <v>146</v>
      </c>
      <c r="BE189" s="159">
        <f t="shared" ref="BE189:BE197" si="4">IF(N189="základní",J189,0)</f>
        <v>0</v>
      </c>
      <c r="BF189" s="159">
        <f t="shared" ref="BF189:BF197" si="5">IF(N189="snížená",J189,0)</f>
        <v>0</v>
      </c>
      <c r="BG189" s="159">
        <f t="shared" ref="BG189:BG197" si="6">IF(N189="zákl. přenesená",J189,0)</f>
        <v>0</v>
      </c>
      <c r="BH189" s="159">
        <f t="shared" ref="BH189:BH197" si="7">IF(N189="sníž. přenesená",J189,0)</f>
        <v>0</v>
      </c>
      <c r="BI189" s="159">
        <f t="shared" ref="BI189:BI197" si="8">IF(N189="nulová",J189,0)</f>
        <v>0</v>
      </c>
      <c r="BJ189" s="17" t="s">
        <v>93</v>
      </c>
      <c r="BK189" s="159">
        <f t="shared" ref="BK189:BK197" si="9">ROUND(I189*H189,2)</f>
        <v>0</v>
      </c>
      <c r="BL189" s="17" t="s">
        <v>152</v>
      </c>
      <c r="BM189" s="158" t="s">
        <v>565</v>
      </c>
    </row>
    <row r="190" spans="1:65" s="2" customFormat="1" ht="24.2" customHeight="1">
      <c r="A190" s="33"/>
      <c r="B190" s="145"/>
      <c r="C190" s="181" t="s">
        <v>566</v>
      </c>
      <c r="D190" s="181" t="s">
        <v>189</v>
      </c>
      <c r="E190" s="182" t="s">
        <v>567</v>
      </c>
      <c r="F190" s="183" t="s">
        <v>568</v>
      </c>
      <c r="G190" s="184" t="s">
        <v>217</v>
      </c>
      <c r="H190" s="185">
        <v>3</v>
      </c>
      <c r="I190" s="186"/>
      <c r="J190" s="187">
        <f t="shared" si="0"/>
        <v>0</v>
      </c>
      <c r="K190" s="188"/>
      <c r="L190" s="189"/>
      <c r="M190" s="190" t="s">
        <v>1</v>
      </c>
      <c r="N190" s="191" t="s">
        <v>50</v>
      </c>
      <c r="O190" s="59"/>
      <c r="P190" s="156">
        <f t="shared" si="1"/>
        <v>0</v>
      </c>
      <c r="Q190" s="156">
        <v>0.08</v>
      </c>
      <c r="R190" s="156">
        <f t="shared" si="2"/>
        <v>0.24</v>
      </c>
      <c r="S190" s="156">
        <v>0</v>
      </c>
      <c r="T190" s="157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192</v>
      </c>
      <c r="AT190" s="158" t="s">
        <v>189</v>
      </c>
      <c r="AU190" s="158" t="s">
        <v>21</v>
      </c>
      <c r="AY190" s="17" t="s">
        <v>146</v>
      </c>
      <c r="BE190" s="159">
        <f t="shared" si="4"/>
        <v>0</v>
      </c>
      <c r="BF190" s="159">
        <f t="shared" si="5"/>
        <v>0</v>
      </c>
      <c r="BG190" s="159">
        <f t="shared" si="6"/>
        <v>0</v>
      </c>
      <c r="BH190" s="159">
        <f t="shared" si="7"/>
        <v>0</v>
      </c>
      <c r="BI190" s="159">
        <f t="shared" si="8"/>
        <v>0</v>
      </c>
      <c r="BJ190" s="17" t="s">
        <v>93</v>
      </c>
      <c r="BK190" s="159">
        <f t="shared" si="9"/>
        <v>0</v>
      </c>
      <c r="BL190" s="17" t="s">
        <v>152</v>
      </c>
      <c r="BM190" s="158" t="s">
        <v>569</v>
      </c>
    </row>
    <row r="191" spans="1:65" s="2" customFormat="1" ht="24.2" customHeight="1">
      <c r="A191" s="33"/>
      <c r="B191" s="145"/>
      <c r="C191" s="181" t="s">
        <v>570</v>
      </c>
      <c r="D191" s="181" t="s">
        <v>189</v>
      </c>
      <c r="E191" s="182" t="s">
        <v>571</v>
      </c>
      <c r="F191" s="183" t="s">
        <v>572</v>
      </c>
      <c r="G191" s="184" t="s">
        <v>217</v>
      </c>
      <c r="H191" s="185">
        <v>3</v>
      </c>
      <c r="I191" s="186"/>
      <c r="J191" s="187">
        <f t="shared" si="0"/>
        <v>0</v>
      </c>
      <c r="K191" s="188"/>
      <c r="L191" s="189"/>
      <c r="M191" s="190" t="s">
        <v>1</v>
      </c>
      <c r="N191" s="191" t="s">
        <v>50</v>
      </c>
      <c r="O191" s="59"/>
      <c r="P191" s="156">
        <f t="shared" si="1"/>
        <v>0</v>
      </c>
      <c r="Q191" s="156">
        <v>0.04</v>
      </c>
      <c r="R191" s="156">
        <f t="shared" si="2"/>
        <v>0.12</v>
      </c>
      <c r="S191" s="156">
        <v>0</v>
      </c>
      <c r="T191" s="157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58" t="s">
        <v>192</v>
      </c>
      <c r="AT191" s="158" t="s">
        <v>189</v>
      </c>
      <c r="AU191" s="158" t="s">
        <v>21</v>
      </c>
      <c r="AY191" s="17" t="s">
        <v>146</v>
      </c>
      <c r="BE191" s="159">
        <f t="shared" si="4"/>
        <v>0</v>
      </c>
      <c r="BF191" s="159">
        <f t="shared" si="5"/>
        <v>0</v>
      </c>
      <c r="BG191" s="159">
        <f t="shared" si="6"/>
        <v>0</v>
      </c>
      <c r="BH191" s="159">
        <f t="shared" si="7"/>
        <v>0</v>
      </c>
      <c r="BI191" s="159">
        <f t="shared" si="8"/>
        <v>0</v>
      </c>
      <c r="BJ191" s="17" t="s">
        <v>93</v>
      </c>
      <c r="BK191" s="159">
        <f t="shared" si="9"/>
        <v>0</v>
      </c>
      <c r="BL191" s="17" t="s">
        <v>152</v>
      </c>
      <c r="BM191" s="158" t="s">
        <v>573</v>
      </c>
    </row>
    <row r="192" spans="1:65" s="2" customFormat="1" ht="14.45" customHeight="1">
      <c r="A192" s="33"/>
      <c r="B192" s="145"/>
      <c r="C192" s="181" t="s">
        <v>574</v>
      </c>
      <c r="D192" s="181" t="s">
        <v>189</v>
      </c>
      <c r="E192" s="182" t="s">
        <v>575</v>
      </c>
      <c r="F192" s="183" t="s">
        <v>576</v>
      </c>
      <c r="G192" s="184" t="s">
        <v>217</v>
      </c>
      <c r="H192" s="185">
        <v>3</v>
      </c>
      <c r="I192" s="186"/>
      <c r="J192" s="187">
        <f t="shared" si="0"/>
        <v>0</v>
      </c>
      <c r="K192" s="188"/>
      <c r="L192" s="189"/>
      <c r="M192" s="190" t="s">
        <v>1</v>
      </c>
      <c r="N192" s="191" t="s">
        <v>50</v>
      </c>
      <c r="O192" s="59"/>
      <c r="P192" s="156">
        <f t="shared" si="1"/>
        <v>0</v>
      </c>
      <c r="Q192" s="156">
        <v>0.111</v>
      </c>
      <c r="R192" s="156">
        <f t="shared" si="2"/>
        <v>0.33300000000000002</v>
      </c>
      <c r="S192" s="156">
        <v>0</v>
      </c>
      <c r="T192" s="157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58" t="s">
        <v>192</v>
      </c>
      <c r="AT192" s="158" t="s">
        <v>189</v>
      </c>
      <c r="AU192" s="158" t="s">
        <v>21</v>
      </c>
      <c r="AY192" s="17" t="s">
        <v>146</v>
      </c>
      <c r="BE192" s="159">
        <f t="shared" si="4"/>
        <v>0</v>
      </c>
      <c r="BF192" s="159">
        <f t="shared" si="5"/>
        <v>0</v>
      </c>
      <c r="BG192" s="159">
        <f t="shared" si="6"/>
        <v>0</v>
      </c>
      <c r="BH192" s="159">
        <f t="shared" si="7"/>
        <v>0</v>
      </c>
      <c r="BI192" s="159">
        <f t="shared" si="8"/>
        <v>0</v>
      </c>
      <c r="BJ192" s="17" t="s">
        <v>93</v>
      </c>
      <c r="BK192" s="159">
        <f t="shared" si="9"/>
        <v>0</v>
      </c>
      <c r="BL192" s="17" t="s">
        <v>152</v>
      </c>
      <c r="BM192" s="158" t="s">
        <v>577</v>
      </c>
    </row>
    <row r="193" spans="1:65" s="2" customFormat="1" ht="24.2" customHeight="1">
      <c r="A193" s="33"/>
      <c r="B193" s="145"/>
      <c r="C193" s="181" t="s">
        <v>578</v>
      </c>
      <c r="D193" s="181" t="s">
        <v>189</v>
      </c>
      <c r="E193" s="182" t="s">
        <v>579</v>
      </c>
      <c r="F193" s="183" t="s">
        <v>580</v>
      </c>
      <c r="G193" s="184" t="s">
        <v>217</v>
      </c>
      <c r="H193" s="185">
        <v>3</v>
      </c>
      <c r="I193" s="186"/>
      <c r="J193" s="187">
        <f t="shared" si="0"/>
        <v>0</v>
      </c>
      <c r="K193" s="188"/>
      <c r="L193" s="189"/>
      <c r="M193" s="190" t="s">
        <v>1</v>
      </c>
      <c r="N193" s="191" t="s">
        <v>50</v>
      </c>
      <c r="O193" s="59"/>
      <c r="P193" s="156">
        <f t="shared" si="1"/>
        <v>0</v>
      </c>
      <c r="Q193" s="156">
        <v>2.7E-2</v>
      </c>
      <c r="R193" s="156">
        <f t="shared" si="2"/>
        <v>8.1000000000000003E-2</v>
      </c>
      <c r="S193" s="156">
        <v>0</v>
      </c>
      <c r="T193" s="157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58" t="s">
        <v>192</v>
      </c>
      <c r="AT193" s="158" t="s">
        <v>189</v>
      </c>
      <c r="AU193" s="158" t="s">
        <v>21</v>
      </c>
      <c r="AY193" s="17" t="s">
        <v>146</v>
      </c>
      <c r="BE193" s="159">
        <f t="shared" si="4"/>
        <v>0</v>
      </c>
      <c r="BF193" s="159">
        <f t="shared" si="5"/>
        <v>0</v>
      </c>
      <c r="BG193" s="159">
        <f t="shared" si="6"/>
        <v>0</v>
      </c>
      <c r="BH193" s="159">
        <f t="shared" si="7"/>
        <v>0</v>
      </c>
      <c r="BI193" s="159">
        <f t="shared" si="8"/>
        <v>0</v>
      </c>
      <c r="BJ193" s="17" t="s">
        <v>93</v>
      </c>
      <c r="BK193" s="159">
        <f t="shared" si="9"/>
        <v>0</v>
      </c>
      <c r="BL193" s="17" t="s">
        <v>152</v>
      </c>
      <c r="BM193" s="158" t="s">
        <v>581</v>
      </c>
    </row>
    <row r="194" spans="1:65" s="2" customFormat="1" ht="14.45" customHeight="1">
      <c r="A194" s="33"/>
      <c r="B194" s="145"/>
      <c r="C194" s="181" t="s">
        <v>582</v>
      </c>
      <c r="D194" s="181" t="s">
        <v>189</v>
      </c>
      <c r="E194" s="182" t="s">
        <v>583</v>
      </c>
      <c r="F194" s="183" t="s">
        <v>584</v>
      </c>
      <c r="G194" s="184" t="s">
        <v>217</v>
      </c>
      <c r="H194" s="185">
        <v>3</v>
      </c>
      <c r="I194" s="186"/>
      <c r="J194" s="187">
        <f t="shared" si="0"/>
        <v>0</v>
      </c>
      <c r="K194" s="188"/>
      <c r="L194" s="189"/>
      <c r="M194" s="190" t="s">
        <v>1</v>
      </c>
      <c r="N194" s="191" t="s">
        <v>50</v>
      </c>
      <c r="O194" s="59"/>
      <c r="P194" s="156">
        <f t="shared" si="1"/>
        <v>0</v>
      </c>
      <c r="Q194" s="156">
        <v>8.5000000000000006E-3</v>
      </c>
      <c r="R194" s="156">
        <f t="shared" si="2"/>
        <v>2.5500000000000002E-2</v>
      </c>
      <c r="S194" s="156">
        <v>0</v>
      </c>
      <c r="T194" s="157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58" t="s">
        <v>192</v>
      </c>
      <c r="AT194" s="158" t="s">
        <v>189</v>
      </c>
      <c r="AU194" s="158" t="s">
        <v>21</v>
      </c>
      <c r="AY194" s="17" t="s">
        <v>146</v>
      </c>
      <c r="BE194" s="159">
        <f t="shared" si="4"/>
        <v>0</v>
      </c>
      <c r="BF194" s="159">
        <f t="shared" si="5"/>
        <v>0</v>
      </c>
      <c r="BG194" s="159">
        <f t="shared" si="6"/>
        <v>0</v>
      </c>
      <c r="BH194" s="159">
        <f t="shared" si="7"/>
        <v>0</v>
      </c>
      <c r="BI194" s="159">
        <f t="shared" si="8"/>
        <v>0</v>
      </c>
      <c r="BJ194" s="17" t="s">
        <v>93</v>
      </c>
      <c r="BK194" s="159">
        <f t="shared" si="9"/>
        <v>0</v>
      </c>
      <c r="BL194" s="17" t="s">
        <v>152</v>
      </c>
      <c r="BM194" s="158" t="s">
        <v>585</v>
      </c>
    </row>
    <row r="195" spans="1:65" s="2" customFormat="1" ht="24.2" customHeight="1">
      <c r="A195" s="33"/>
      <c r="B195" s="145"/>
      <c r="C195" s="146" t="s">
        <v>586</v>
      </c>
      <c r="D195" s="146" t="s">
        <v>148</v>
      </c>
      <c r="E195" s="147" t="s">
        <v>587</v>
      </c>
      <c r="F195" s="148" t="s">
        <v>588</v>
      </c>
      <c r="G195" s="149" t="s">
        <v>217</v>
      </c>
      <c r="H195" s="150">
        <v>3</v>
      </c>
      <c r="I195" s="151"/>
      <c r="J195" s="152">
        <f t="shared" si="0"/>
        <v>0</v>
      </c>
      <c r="K195" s="153"/>
      <c r="L195" s="34"/>
      <c r="M195" s="154" t="s">
        <v>1</v>
      </c>
      <c r="N195" s="155" t="s">
        <v>50</v>
      </c>
      <c r="O195" s="59"/>
      <c r="P195" s="156">
        <f t="shared" si="1"/>
        <v>0</v>
      </c>
      <c r="Q195" s="156">
        <v>0.21734000000000001</v>
      </c>
      <c r="R195" s="156">
        <f t="shared" si="2"/>
        <v>0.65202000000000004</v>
      </c>
      <c r="S195" s="156">
        <v>0</v>
      </c>
      <c r="T195" s="157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58" t="s">
        <v>152</v>
      </c>
      <c r="AT195" s="158" t="s">
        <v>148</v>
      </c>
      <c r="AU195" s="158" t="s">
        <v>21</v>
      </c>
      <c r="AY195" s="17" t="s">
        <v>146</v>
      </c>
      <c r="BE195" s="159">
        <f t="shared" si="4"/>
        <v>0</v>
      </c>
      <c r="BF195" s="159">
        <f t="shared" si="5"/>
        <v>0</v>
      </c>
      <c r="BG195" s="159">
        <f t="shared" si="6"/>
        <v>0</v>
      </c>
      <c r="BH195" s="159">
        <f t="shared" si="7"/>
        <v>0</v>
      </c>
      <c r="BI195" s="159">
        <f t="shared" si="8"/>
        <v>0</v>
      </c>
      <c r="BJ195" s="17" t="s">
        <v>93</v>
      </c>
      <c r="BK195" s="159">
        <f t="shared" si="9"/>
        <v>0</v>
      </c>
      <c r="BL195" s="17" t="s">
        <v>152</v>
      </c>
      <c r="BM195" s="158" t="s">
        <v>589</v>
      </c>
    </row>
    <row r="196" spans="1:65" s="2" customFormat="1" ht="14.45" customHeight="1">
      <c r="A196" s="33"/>
      <c r="B196" s="145"/>
      <c r="C196" s="181" t="s">
        <v>590</v>
      </c>
      <c r="D196" s="181" t="s">
        <v>189</v>
      </c>
      <c r="E196" s="182" t="s">
        <v>591</v>
      </c>
      <c r="F196" s="183" t="s">
        <v>592</v>
      </c>
      <c r="G196" s="184" t="s">
        <v>217</v>
      </c>
      <c r="H196" s="185">
        <v>3</v>
      </c>
      <c r="I196" s="186"/>
      <c r="J196" s="187">
        <f t="shared" si="0"/>
        <v>0</v>
      </c>
      <c r="K196" s="188"/>
      <c r="L196" s="189"/>
      <c r="M196" s="190" t="s">
        <v>1</v>
      </c>
      <c r="N196" s="191" t="s">
        <v>50</v>
      </c>
      <c r="O196" s="59"/>
      <c r="P196" s="156">
        <f t="shared" si="1"/>
        <v>0</v>
      </c>
      <c r="Q196" s="156">
        <v>5.0599999999999999E-2</v>
      </c>
      <c r="R196" s="156">
        <f t="shared" si="2"/>
        <v>0.15179999999999999</v>
      </c>
      <c r="S196" s="156">
        <v>0</v>
      </c>
      <c r="T196" s="157">
        <f t="shared" si="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58" t="s">
        <v>192</v>
      </c>
      <c r="AT196" s="158" t="s">
        <v>189</v>
      </c>
      <c r="AU196" s="158" t="s">
        <v>21</v>
      </c>
      <c r="AY196" s="17" t="s">
        <v>146</v>
      </c>
      <c r="BE196" s="159">
        <f t="shared" si="4"/>
        <v>0</v>
      </c>
      <c r="BF196" s="159">
        <f t="shared" si="5"/>
        <v>0</v>
      </c>
      <c r="BG196" s="159">
        <f t="shared" si="6"/>
        <v>0</v>
      </c>
      <c r="BH196" s="159">
        <f t="shared" si="7"/>
        <v>0</v>
      </c>
      <c r="BI196" s="159">
        <f t="shared" si="8"/>
        <v>0</v>
      </c>
      <c r="BJ196" s="17" t="s">
        <v>93</v>
      </c>
      <c r="BK196" s="159">
        <f t="shared" si="9"/>
        <v>0</v>
      </c>
      <c r="BL196" s="17" t="s">
        <v>152</v>
      </c>
      <c r="BM196" s="158" t="s">
        <v>593</v>
      </c>
    </row>
    <row r="197" spans="1:65" s="2" customFormat="1" ht="14.45" customHeight="1">
      <c r="A197" s="33"/>
      <c r="B197" s="145"/>
      <c r="C197" s="146" t="s">
        <v>594</v>
      </c>
      <c r="D197" s="146" t="s">
        <v>148</v>
      </c>
      <c r="E197" s="147" t="s">
        <v>595</v>
      </c>
      <c r="F197" s="148" t="s">
        <v>596</v>
      </c>
      <c r="G197" s="149" t="s">
        <v>165</v>
      </c>
      <c r="H197" s="150">
        <v>9.9</v>
      </c>
      <c r="I197" s="151"/>
      <c r="J197" s="152">
        <f t="shared" si="0"/>
        <v>0</v>
      </c>
      <c r="K197" s="153"/>
      <c r="L197" s="34"/>
      <c r="M197" s="154" t="s">
        <v>1</v>
      </c>
      <c r="N197" s="155" t="s">
        <v>50</v>
      </c>
      <c r="O197" s="59"/>
      <c r="P197" s="156">
        <f t="shared" si="1"/>
        <v>0</v>
      </c>
      <c r="Q197" s="156">
        <v>1.9000000000000001E-4</v>
      </c>
      <c r="R197" s="156">
        <f t="shared" si="2"/>
        <v>1.8810000000000001E-3</v>
      </c>
      <c r="S197" s="156">
        <v>0</v>
      </c>
      <c r="T197" s="157">
        <f t="shared" si="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58" t="s">
        <v>152</v>
      </c>
      <c r="AT197" s="158" t="s">
        <v>148</v>
      </c>
      <c r="AU197" s="158" t="s">
        <v>21</v>
      </c>
      <c r="AY197" s="17" t="s">
        <v>146</v>
      </c>
      <c r="BE197" s="159">
        <f t="shared" si="4"/>
        <v>0</v>
      </c>
      <c r="BF197" s="159">
        <f t="shared" si="5"/>
        <v>0</v>
      </c>
      <c r="BG197" s="159">
        <f t="shared" si="6"/>
        <v>0</v>
      </c>
      <c r="BH197" s="159">
        <f t="shared" si="7"/>
        <v>0</v>
      </c>
      <c r="BI197" s="159">
        <f t="shared" si="8"/>
        <v>0</v>
      </c>
      <c r="BJ197" s="17" t="s">
        <v>93</v>
      </c>
      <c r="BK197" s="159">
        <f t="shared" si="9"/>
        <v>0</v>
      </c>
      <c r="BL197" s="17" t="s">
        <v>152</v>
      </c>
      <c r="BM197" s="158" t="s">
        <v>597</v>
      </c>
    </row>
    <row r="198" spans="1:65" s="13" customFormat="1" ht="11.25">
      <c r="B198" s="160"/>
      <c r="D198" s="161" t="s">
        <v>154</v>
      </c>
      <c r="F198" s="163" t="s">
        <v>598</v>
      </c>
      <c r="H198" s="164">
        <v>9.9</v>
      </c>
      <c r="I198" s="165"/>
      <c r="L198" s="160"/>
      <c r="M198" s="166"/>
      <c r="N198" s="167"/>
      <c r="O198" s="167"/>
      <c r="P198" s="167"/>
      <c r="Q198" s="167"/>
      <c r="R198" s="167"/>
      <c r="S198" s="167"/>
      <c r="T198" s="168"/>
      <c r="AT198" s="162" t="s">
        <v>154</v>
      </c>
      <c r="AU198" s="162" t="s">
        <v>21</v>
      </c>
      <c r="AV198" s="13" t="s">
        <v>21</v>
      </c>
      <c r="AW198" s="13" t="s">
        <v>3</v>
      </c>
      <c r="AX198" s="13" t="s">
        <v>93</v>
      </c>
      <c r="AY198" s="162" t="s">
        <v>146</v>
      </c>
    </row>
    <row r="199" spans="1:65" s="2" customFormat="1" ht="14.45" customHeight="1">
      <c r="A199" s="33"/>
      <c r="B199" s="145"/>
      <c r="C199" s="146" t="s">
        <v>599</v>
      </c>
      <c r="D199" s="146" t="s">
        <v>148</v>
      </c>
      <c r="E199" s="147" t="s">
        <v>600</v>
      </c>
      <c r="F199" s="148" t="s">
        <v>601</v>
      </c>
      <c r="G199" s="149" t="s">
        <v>165</v>
      </c>
      <c r="H199" s="150">
        <v>9</v>
      </c>
      <c r="I199" s="151"/>
      <c r="J199" s="152">
        <f>ROUND(I199*H199,2)</f>
        <v>0</v>
      </c>
      <c r="K199" s="153"/>
      <c r="L199" s="34"/>
      <c r="M199" s="154" t="s">
        <v>1</v>
      </c>
      <c r="N199" s="155" t="s">
        <v>50</v>
      </c>
      <c r="O199" s="59"/>
      <c r="P199" s="156">
        <f>O199*H199</f>
        <v>0</v>
      </c>
      <c r="Q199" s="156">
        <v>9.0000000000000006E-5</v>
      </c>
      <c r="R199" s="156">
        <f>Q199*H199</f>
        <v>8.1000000000000006E-4</v>
      </c>
      <c r="S199" s="156">
        <v>0</v>
      </c>
      <c r="T199" s="157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58" t="s">
        <v>152</v>
      </c>
      <c r="AT199" s="158" t="s">
        <v>148</v>
      </c>
      <c r="AU199" s="158" t="s">
        <v>21</v>
      </c>
      <c r="AY199" s="17" t="s">
        <v>146</v>
      </c>
      <c r="BE199" s="159">
        <f>IF(N199="základní",J199,0)</f>
        <v>0</v>
      </c>
      <c r="BF199" s="159">
        <f>IF(N199="snížená",J199,0)</f>
        <v>0</v>
      </c>
      <c r="BG199" s="159">
        <f>IF(N199="zákl. přenesená",J199,0)</f>
        <v>0</v>
      </c>
      <c r="BH199" s="159">
        <f>IF(N199="sníž. přenesená",J199,0)</f>
        <v>0</v>
      </c>
      <c r="BI199" s="159">
        <f>IF(N199="nulová",J199,0)</f>
        <v>0</v>
      </c>
      <c r="BJ199" s="17" t="s">
        <v>93</v>
      </c>
      <c r="BK199" s="159">
        <f>ROUND(I199*H199,2)</f>
        <v>0</v>
      </c>
      <c r="BL199" s="17" t="s">
        <v>152</v>
      </c>
      <c r="BM199" s="158" t="s">
        <v>602</v>
      </c>
    </row>
    <row r="200" spans="1:65" s="2" customFormat="1" ht="14.45" customHeight="1">
      <c r="A200" s="33"/>
      <c r="B200" s="145"/>
      <c r="C200" s="146" t="s">
        <v>603</v>
      </c>
      <c r="D200" s="146" t="s">
        <v>148</v>
      </c>
      <c r="E200" s="147" t="s">
        <v>604</v>
      </c>
      <c r="F200" s="148" t="s">
        <v>605</v>
      </c>
      <c r="G200" s="149" t="s">
        <v>606</v>
      </c>
      <c r="H200" s="150">
        <v>1</v>
      </c>
      <c r="I200" s="151"/>
      <c r="J200" s="152">
        <f>ROUND(I200*H200,2)</f>
        <v>0</v>
      </c>
      <c r="K200" s="153"/>
      <c r="L200" s="34"/>
      <c r="M200" s="154" t="s">
        <v>1</v>
      </c>
      <c r="N200" s="155" t="s">
        <v>50</v>
      </c>
      <c r="O200" s="59"/>
      <c r="P200" s="156">
        <f>O200*H200</f>
        <v>0</v>
      </c>
      <c r="Q200" s="156">
        <v>0</v>
      </c>
      <c r="R200" s="156">
        <f>Q200*H200</f>
        <v>0</v>
      </c>
      <c r="S200" s="156">
        <v>0</v>
      </c>
      <c r="T200" s="15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58" t="s">
        <v>152</v>
      </c>
      <c r="AT200" s="158" t="s">
        <v>148</v>
      </c>
      <c r="AU200" s="158" t="s">
        <v>21</v>
      </c>
      <c r="AY200" s="17" t="s">
        <v>146</v>
      </c>
      <c r="BE200" s="159">
        <f>IF(N200="základní",J200,0)</f>
        <v>0</v>
      </c>
      <c r="BF200" s="159">
        <f>IF(N200="snížená",J200,0)</f>
        <v>0</v>
      </c>
      <c r="BG200" s="159">
        <f>IF(N200="zákl. přenesená",J200,0)</f>
        <v>0</v>
      </c>
      <c r="BH200" s="159">
        <f>IF(N200="sníž. přenesená",J200,0)</f>
        <v>0</v>
      </c>
      <c r="BI200" s="159">
        <f>IF(N200="nulová",J200,0)</f>
        <v>0</v>
      </c>
      <c r="BJ200" s="17" t="s">
        <v>93</v>
      </c>
      <c r="BK200" s="159">
        <f>ROUND(I200*H200,2)</f>
        <v>0</v>
      </c>
      <c r="BL200" s="17" t="s">
        <v>152</v>
      </c>
      <c r="BM200" s="158" t="s">
        <v>607</v>
      </c>
    </row>
    <row r="201" spans="1:65" s="12" customFormat="1" ht="22.9" customHeight="1">
      <c r="B201" s="132"/>
      <c r="D201" s="133" t="s">
        <v>84</v>
      </c>
      <c r="E201" s="143" t="s">
        <v>203</v>
      </c>
      <c r="F201" s="143" t="s">
        <v>219</v>
      </c>
      <c r="I201" s="135"/>
      <c r="J201" s="144">
        <f>BK201</f>
        <v>0</v>
      </c>
      <c r="L201" s="132"/>
      <c r="M201" s="137"/>
      <c r="N201" s="138"/>
      <c r="O201" s="138"/>
      <c r="P201" s="139">
        <f>SUM(P202:P206)</f>
        <v>0</v>
      </c>
      <c r="Q201" s="138"/>
      <c r="R201" s="139">
        <f>SUM(R202:R206)</f>
        <v>4.8506939999999998</v>
      </c>
      <c r="S201" s="138"/>
      <c r="T201" s="140">
        <f>SUM(T202:T206)</f>
        <v>0</v>
      </c>
      <c r="AR201" s="133" t="s">
        <v>93</v>
      </c>
      <c r="AT201" s="141" t="s">
        <v>84</v>
      </c>
      <c r="AU201" s="141" t="s">
        <v>93</v>
      </c>
      <c r="AY201" s="133" t="s">
        <v>146</v>
      </c>
      <c r="BK201" s="142">
        <f>SUM(BK202:BK206)</f>
        <v>0</v>
      </c>
    </row>
    <row r="202" spans="1:65" s="2" customFormat="1" ht="37.9" customHeight="1">
      <c r="A202" s="33"/>
      <c r="B202" s="145"/>
      <c r="C202" s="146" t="s">
        <v>608</v>
      </c>
      <c r="D202" s="146" t="s">
        <v>148</v>
      </c>
      <c r="E202" s="147" t="s">
        <v>272</v>
      </c>
      <c r="F202" s="148" t="s">
        <v>273</v>
      </c>
      <c r="G202" s="149" t="s">
        <v>165</v>
      </c>
      <c r="H202" s="150">
        <v>32.4</v>
      </c>
      <c r="I202" s="151"/>
      <c r="J202" s="152">
        <f>ROUND(I202*H202,2)</f>
        <v>0</v>
      </c>
      <c r="K202" s="153"/>
      <c r="L202" s="34"/>
      <c r="M202" s="154" t="s">
        <v>1</v>
      </c>
      <c r="N202" s="155" t="s">
        <v>50</v>
      </c>
      <c r="O202" s="59"/>
      <c r="P202" s="156">
        <f>O202*H202</f>
        <v>0</v>
      </c>
      <c r="Q202" s="156">
        <v>1.0000000000000001E-5</v>
      </c>
      <c r="R202" s="156">
        <f>Q202*H202</f>
        <v>3.2400000000000001E-4</v>
      </c>
      <c r="S202" s="156">
        <v>0</v>
      </c>
      <c r="T202" s="157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58" t="s">
        <v>152</v>
      </c>
      <c r="AT202" s="158" t="s">
        <v>148</v>
      </c>
      <c r="AU202" s="158" t="s">
        <v>21</v>
      </c>
      <c r="AY202" s="17" t="s">
        <v>146</v>
      </c>
      <c r="BE202" s="159">
        <f>IF(N202="základní",J202,0)</f>
        <v>0</v>
      </c>
      <c r="BF202" s="159">
        <f>IF(N202="snížená",J202,0)</f>
        <v>0</v>
      </c>
      <c r="BG202" s="159">
        <f>IF(N202="zákl. přenesená",J202,0)</f>
        <v>0</v>
      </c>
      <c r="BH202" s="159">
        <f>IF(N202="sníž. přenesená",J202,0)</f>
        <v>0</v>
      </c>
      <c r="BI202" s="159">
        <f>IF(N202="nulová",J202,0)</f>
        <v>0</v>
      </c>
      <c r="BJ202" s="17" t="s">
        <v>93</v>
      </c>
      <c r="BK202" s="159">
        <f>ROUND(I202*H202,2)</f>
        <v>0</v>
      </c>
      <c r="BL202" s="17" t="s">
        <v>152</v>
      </c>
      <c r="BM202" s="158" t="s">
        <v>609</v>
      </c>
    </row>
    <row r="203" spans="1:65" s="13" customFormat="1" ht="11.25">
      <c r="B203" s="160"/>
      <c r="D203" s="161" t="s">
        <v>154</v>
      </c>
      <c r="E203" s="162" t="s">
        <v>1</v>
      </c>
      <c r="F203" s="163" t="s">
        <v>610</v>
      </c>
      <c r="H203" s="164">
        <v>18</v>
      </c>
      <c r="I203" s="165"/>
      <c r="L203" s="160"/>
      <c r="M203" s="166"/>
      <c r="N203" s="167"/>
      <c r="O203" s="167"/>
      <c r="P203" s="167"/>
      <c r="Q203" s="167"/>
      <c r="R203" s="167"/>
      <c r="S203" s="167"/>
      <c r="T203" s="168"/>
      <c r="AT203" s="162" t="s">
        <v>154</v>
      </c>
      <c r="AU203" s="162" t="s">
        <v>21</v>
      </c>
      <c r="AV203" s="13" t="s">
        <v>21</v>
      </c>
      <c r="AW203" s="13" t="s">
        <v>40</v>
      </c>
      <c r="AX203" s="13" t="s">
        <v>85</v>
      </c>
      <c r="AY203" s="162" t="s">
        <v>146</v>
      </c>
    </row>
    <row r="204" spans="1:65" s="13" customFormat="1" ht="11.25">
      <c r="B204" s="160"/>
      <c r="D204" s="161" t="s">
        <v>154</v>
      </c>
      <c r="E204" s="162" t="s">
        <v>1</v>
      </c>
      <c r="F204" s="163" t="s">
        <v>611</v>
      </c>
      <c r="H204" s="164">
        <v>14.4</v>
      </c>
      <c r="I204" s="165"/>
      <c r="L204" s="160"/>
      <c r="M204" s="166"/>
      <c r="N204" s="167"/>
      <c r="O204" s="167"/>
      <c r="P204" s="167"/>
      <c r="Q204" s="167"/>
      <c r="R204" s="167"/>
      <c r="S204" s="167"/>
      <c r="T204" s="168"/>
      <c r="AT204" s="162" t="s">
        <v>154</v>
      </c>
      <c r="AU204" s="162" t="s">
        <v>21</v>
      </c>
      <c r="AV204" s="13" t="s">
        <v>21</v>
      </c>
      <c r="AW204" s="13" t="s">
        <v>40</v>
      </c>
      <c r="AX204" s="13" t="s">
        <v>85</v>
      </c>
      <c r="AY204" s="162" t="s">
        <v>146</v>
      </c>
    </row>
    <row r="205" spans="1:65" s="14" customFormat="1" ht="11.25">
      <c r="B205" s="169"/>
      <c r="D205" s="161" t="s">
        <v>154</v>
      </c>
      <c r="E205" s="170" t="s">
        <v>1</v>
      </c>
      <c r="F205" s="171" t="s">
        <v>161</v>
      </c>
      <c r="H205" s="172">
        <v>32.4</v>
      </c>
      <c r="I205" s="173"/>
      <c r="L205" s="169"/>
      <c r="M205" s="174"/>
      <c r="N205" s="175"/>
      <c r="O205" s="175"/>
      <c r="P205" s="175"/>
      <c r="Q205" s="175"/>
      <c r="R205" s="175"/>
      <c r="S205" s="175"/>
      <c r="T205" s="176"/>
      <c r="AT205" s="170" t="s">
        <v>154</v>
      </c>
      <c r="AU205" s="170" t="s">
        <v>21</v>
      </c>
      <c r="AV205" s="14" t="s">
        <v>152</v>
      </c>
      <c r="AW205" s="14" t="s">
        <v>40</v>
      </c>
      <c r="AX205" s="14" t="s">
        <v>93</v>
      </c>
      <c r="AY205" s="170" t="s">
        <v>146</v>
      </c>
    </row>
    <row r="206" spans="1:65" s="2" customFormat="1" ht="24.2" customHeight="1">
      <c r="A206" s="33"/>
      <c r="B206" s="145"/>
      <c r="C206" s="146" t="s">
        <v>612</v>
      </c>
      <c r="D206" s="146" t="s">
        <v>148</v>
      </c>
      <c r="E206" s="147" t="s">
        <v>613</v>
      </c>
      <c r="F206" s="148" t="s">
        <v>614</v>
      </c>
      <c r="G206" s="149" t="s">
        <v>217</v>
      </c>
      <c r="H206" s="150">
        <v>3</v>
      </c>
      <c r="I206" s="151"/>
      <c r="J206" s="152">
        <f>ROUND(I206*H206,2)</f>
        <v>0</v>
      </c>
      <c r="K206" s="153"/>
      <c r="L206" s="34"/>
      <c r="M206" s="154" t="s">
        <v>1</v>
      </c>
      <c r="N206" s="155" t="s">
        <v>50</v>
      </c>
      <c r="O206" s="59"/>
      <c r="P206" s="156">
        <f>O206*H206</f>
        <v>0</v>
      </c>
      <c r="Q206" s="156">
        <v>1.6167899999999999</v>
      </c>
      <c r="R206" s="156">
        <f>Q206*H206</f>
        <v>4.8503699999999998</v>
      </c>
      <c r="S206" s="156">
        <v>0</v>
      </c>
      <c r="T206" s="157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58" t="s">
        <v>152</v>
      </c>
      <c r="AT206" s="158" t="s">
        <v>148</v>
      </c>
      <c r="AU206" s="158" t="s">
        <v>21</v>
      </c>
      <c r="AY206" s="17" t="s">
        <v>146</v>
      </c>
      <c r="BE206" s="159">
        <f>IF(N206="základní",J206,0)</f>
        <v>0</v>
      </c>
      <c r="BF206" s="159">
        <f>IF(N206="snížená",J206,0)</f>
        <v>0</v>
      </c>
      <c r="BG206" s="159">
        <f>IF(N206="zákl. přenesená",J206,0)</f>
        <v>0</v>
      </c>
      <c r="BH206" s="159">
        <f>IF(N206="sníž. přenesená",J206,0)</f>
        <v>0</v>
      </c>
      <c r="BI206" s="159">
        <f>IF(N206="nulová",J206,0)</f>
        <v>0</v>
      </c>
      <c r="BJ206" s="17" t="s">
        <v>93</v>
      </c>
      <c r="BK206" s="159">
        <f>ROUND(I206*H206,2)</f>
        <v>0</v>
      </c>
      <c r="BL206" s="17" t="s">
        <v>152</v>
      </c>
      <c r="BM206" s="158" t="s">
        <v>615</v>
      </c>
    </row>
    <row r="207" spans="1:65" s="12" customFormat="1" ht="22.9" customHeight="1">
      <c r="B207" s="132"/>
      <c r="D207" s="133" t="s">
        <v>84</v>
      </c>
      <c r="E207" s="143" t="s">
        <v>283</v>
      </c>
      <c r="F207" s="143" t="s">
        <v>284</v>
      </c>
      <c r="I207" s="135"/>
      <c r="J207" s="144">
        <f>BK207</f>
        <v>0</v>
      </c>
      <c r="L207" s="132"/>
      <c r="M207" s="137"/>
      <c r="N207" s="138"/>
      <c r="O207" s="138"/>
      <c r="P207" s="139">
        <f>SUM(P208:P215)</f>
        <v>0</v>
      </c>
      <c r="Q207" s="138"/>
      <c r="R207" s="139">
        <f>SUM(R208:R215)</f>
        <v>0</v>
      </c>
      <c r="S207" s="138"/>
      <c r="T207" s="140">
        <f>SUM(T208:T215)</f>
        <v>0</v>
      </c>
      <c r="AR207" s="133" t="s">
        <v>93</v>
      </c>
      <c r="AT207" s="141" t="s">
        <v>84</v>
      </c>
      <c r="AU207" s="141" t="s">
        <v>93</v>
      </c>
      <c r="AY207" s="133" t="s">
        <v>146</v>
      </c>
      <c r="BK207" s="142">
        <f>SUM(BK208:BK215)</f>
        <v>0</v>
      </c>
    </row>
    <row r="208" spans="1:65" s="2" customFormat="1" ht="14.45" customHeight="1">
      <c r="A208" s="33"/>
      <c r="B208" s="145"/>
      <c r="C208" s="146" t="s">
        <v>616</v>
      </c>
      <c r="D208" s="146" t="s">
        <v>148</v>
      </c>
      <c r="E208" s="147" t="s">
        <v>286</v>
      </c>
      <c r="F208" s="148" t="s">
        <v>287</v>
      </c>
      <c r="G208" s="149" t="s">
        <v>288</v>
      </c>
      <c r="H208" s="150">
        <v>10.07</v>
      </c>
      <c r="I208" s="151"/>
      <c r="J208" s="152">
        <f>ROUND(I208*H208,2)</f>
        <v>0</v>
      </c>
      <c r="K208" s="153"/>
      <c r="L208" s="34"/>
      <c r="M208" s="154" t="s">
        <v>1</v>
      </c>
      <c r="N208" s="155" t="s">
        <v>50</v>
      </c>
      <c r="O208" s="59"/>
      <c r="P208" s="156">
        <f>O208*H208</f>
        <v>0</v>
      </c>
      <c r="Q208" s="156">
        <v>0</v>
      </c>
      <c r="R208" s="156">
        <f>Q208*H208</f>
        <v>0</v>
      </c>
      <c r="S208" s="156">
        <v>0</v>
      </c>
      <c r="T208" s="15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58" t="s">
        <v>152</v>
      </c>
      <c r="AT208" s="158" t="s">
        <v>148</v>
      </c>
      <c r="AU208" s="158" t="s">
        <v>21</v>
      </c>
      <c r="AY208" s="17" t="s">
        <v>146</v>
      </c>
      <c r="BE208" s="159">
        <f>IF(N208="základní",J208,0)</f>
        <v>0</v>
      </c>
      <c r="BF208" s="159">
        <f>IF(N208="snížená",J208,0)</f>
        <v>0</v>
      </c>
      <c r="BG208" s="159">
        <f>IF(N208="zákl. přenesená",J208,0)</f>
        <v>0</v>
      </c>
      <c r="BH208" s="159">
        <f>IF(N208="sníž. přenesená",J208,0)</f>
        <v>0</v>
      </c>
      <c r="BI208" s="159">
        <f>IF(N208="nulová",J208,0)</f>
        <v>0</v>
      </c>
      <c r="BJ208" s="17" t="s">
        <v>93</v>
      </c>
      <c r="BK208" s="159">
        <f>ROUND(I208*H208,2)</f>
        <v>0</v>
      </c>
      <c r="BL208" s="17" t="s">
        <v>152</v>
      </c>
      <c r="BM208" s="158" t="s">
        <v>617</v>
      </c>
    </row>
    <row r="209" spans="1:65" s="2" customFormat="1" ht="24.2" customHeight="1">
      <c r="A209" s="33"/>
      <c r="B209" s="145"/>
      <c r="C209" s="146" t="s">
        <v>29</v>
      </c>
      <c r="D209" s="146" t="s">
        <v>148</v>
      </c>
      <c r="E209" s="147" t="s">
        <v>291</v>
      </c>
      <c r="F209" s="148" t="s">
        <v>292</v>
      </c>
      <c r="G209" s="149" t="s">
        <v>288</v>
      </c>
      <c r="H209" s="150">
        <v>90.63</v>
      </c>
      <c r="I209" s="151"/>
      <c r="J209" s="152">
        <f>ROUND(I209*H209,2)</f>
        <v>0</v>
      </c>
      <c r="K209" s="153"/>
      <c r="L209" s="34"/>
      <c r="M209" s="154" t="s">
        <v>1</v>
      </c>
      <c r="N209" s="155" t="s">
        <v>50</v>
      </c>
      <c r="O209" s="59"/>
      <c r="P209" s="156">
        <f>O209*H209</f>
        <v>0</v>
      </c>
      <c r="Q209" s="156">
        <v>0</v>
      </c>
      <c r="R209" s="156">
        <f>Q209*H209</f>
        <v>0</v>
      </c>
      <c r="S209" s="156">
        <v>0</v>
      </c>
      <c r="T209" s="157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58" t="s">
        <v>152</v>
      </c>
      <c r="AT209" s="158" t="s">
        <v>148</v>
      </c>
      <c r="AU209" s="158" t="s">
        <v>21</v>
      </c>
      <c r="AY209" s="17" t="s">
        <v>146</v>
      </c>
      <c r="BE209" s="159">
        <f>IF(N209="základní",J209,0)</f>
        <v>0</v>
      </c>
      <c r="BF209" s="159">
        <f>IF(N209="snížená",J209,0)</f>
        <v>0</v>
      </c>
      <c r="BG209" s="159">
        <f>IF(N209="zákl. přenesená",J209,0)</f>
        <v>0</v>
      </c>
      <c r="BH209" s="159">
        <f>IF(N209="sníž. přenesená",J209,0)</f>
        <v>0</v>
      </c>
      <c r="BI209" s="159">
        <f>IF(N209="nulová",J209,0)</f>
        <v>0</v>
      </c>
      <c r="BJ209" s="17" t="s">
        <v>93</v>
      </c>
      <c r="BK209" s="159">
        <f>ROUND(I209*H209,2)</f>
        <v>0</v>
      </c>
      <c r="BL209" s="17" t="s">
        <v>152</v>
      </c>
      <c r="BM209" s="158" t="s">
        <v>618</v>
      </c>
    </row>
    <row r="210" spans="1:65" s="2" customFormat="1" ht="19.5">
      <c r="A210" s="33"/>
      <c r="B210" s="34"/>
      <c r="C210" s="33"/>
      <c r="D210" s="161" t="s">
        <v>167</v>
      </c>
      <c r="E210" s="33"/>
      <c r="F210" s="177" t="s">
        <v>294</v>
      </c>
      <c r="G210" s="33"/>
      <c r="H210" s="33"/>
      <c r="I210" s="178"/>
      <c r="J210" s="33"/>
      <c r="K210" s="33"/>
      <c r="L210" s="34"/>
      <c r="M210" s="179"/>
      <c r="N210" s="180"/>
      <c r="O210" s="59"/>
      <c r="P210" s="59"/>
      <c r="Q210" s="59"/>
      <c r="R210" s="59"/>
      <c r="S210" s="59"/>
      <c r="T210" s="60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7" t="s">
        <v>167</v>
      </c>
      <c r="AU210" s="17" t="s">
        <v>21</v>
      </c>
    </row>
    <row r="211" spans="1:65" s="13" customFormat="1" ht="11.25">
      <c r="B211" s="160"/>
      <c r="D211" s="161" t="s">
        <v>154</v>
      </c>
      <c r="F211" s="163" t="s">
        <v>619</v>
      </c>
      <c r="H211" s="164">
        <v>90.63</v>
      </c>
      <c r="I211" s="165"/>
      <c r="L211" s="160"/>
      <c r="M211" s="166"/>
      <c r="N211" s="167"/>
      <c r="O211" s="167"/>
      <c r="P211" s="167"/>
      <c r="Q211" s="167"/>
      <c r="R211" s="167"/>
      <c r="S211" s="167"/>
      <c r="T211" s="168"/>
      <c r="AT211" s="162" t="s">
        <v>154</v>
      </c>
      <c r="AU211" s="162" t="s">
        <v>21</v>
      </c>
      <c r="AV211" s="13" t="s">
        <v>21</v>
      </c>
      <c r="AW211" s="13" t="s">
        <v>3</v>
      </c>
      <c r="AX211" s="13" t="s">
        <v>93</v>
      </c>
      <c r="AY211" s="162" t="s">
        <v>146</v>
      </c>
    </row>
    <row r="212" spans="1:65" s="2" customFormat="1" ht="37.9" customHeight="1">
      <c r="A212" s="33"/>
      <c r="B212" s="145"/>
      <c r="C212" s="146" t="s">
        <v>620</v>
      </c>
      <c r="D212" s="146" t="s">
        <v>148</v>
      </c>
      <c r="E212" s="147" t="s">
        <v>302</v>
      </c>
      <c r="F212" s="148" t="s">
        <v>303</v>
      </c>
      <c r="G212" s="149" t="s">
        <v>288</v>
      </c>
      <c r="H212" s="150">
        <v>4.2089999999999996</v>
      </c>
      <c r="I212" s="151"/>
      <c r="J212" s="152">
        <f>ROUND(I212*H212,2)</f>
        <v>0</v>
      </c>
      <c r="K212" s="153"/>
      <c r="L212" s="34"/>
      <c r="M212" s="154" t="s">
        <v>1</v>
      </c>
      <c r="N212" s="155" t="s">
        <v>50</v>
      </c>
      <c r="O212" s="59"/>
      <c r="P212" s="156">
        <f>O212*H212</f>
        <v>0</v>
      </c>
      <c r="Q212" s="156">
        <v>0</v>
      </c>
      <c r="R212" s="156">
        <f>Q212*H212</f>
        <v>0</v>
      </c>
      <c r="S212" s="156">
        <v>0</v>
      </c>
      <c r="T212" s="15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58" t="s">
        <v>152</v>
      </c>
      <c r="AT212" s="158" t="s">
        <v>148</v>
      </c>
      <c r="AU212" s="158" t="s">
        <v>21</v>
      </c>
      <c r="AY212" s="17" t="s">
        <v>146</v>
      </c>
      <c r="BE212" s="159">
        <f>IF(N212="základní",J212,0)</f>
        <v>0</v>
      </c>
      <c r="BF212" s="159">
        <f>IF(N212="snížená",J212,0)</f>
        <v>0</v>
      </c>
      <c r="BG212" s="159">
        <f>IF(N212="zákl. přenesená",J212,0)</f>
        <v>0</v>
      </c>
      <c r="BH212" s="159">
        <f>IF(N212="sníž. přenesená",J212,0)</f>
        <v>0</v>
      </c>
      <c r="BI212" s="159">
        <f>IF(N212="nulová",J212,0)</f>
        <v>0</v>
      </c>
      <c r="BJ212" s="17" t="s">
        <v>93</v>
      </c>
      <c r="BK212" s="159">
        <f>ROUND(I212*H212,2)</f>
        <v>0</v>
      </c>
      <c r="BL212" s="17" t="s">
        <v>152</v>
      </c>
      <c r="BM212" s="158" t="s">
        <v>621</v>
      </c>
    </row>
    <row r="213" spans="1:65" s="13" customFormat="1" ht="11.25">
      <c r="B213" s="160"/>
      <c r="D213" s="161" t="s">
        <v>154</v>
      </c>
      <c r="E213" s="162" t="s">
        <v>1</v>
      </c>
      <c r="F213" s="163" t="s">
        <v>622</v>
      </c>
      <c r="H213" s="164">
        <v>4.2089999999999996</v>
      </c>
      <c r="I213" s="165"/>
      <c r="L213" s="160"/>
      <c r="M213" s="166"/>
      <c r="N213" s="167"/>
      <c r="O213" s="167"/>
      <c r="P213" s="167"/>
      <c r="Q213" s="167"/>
      <c r="R213" s="167"/>
      <c r="S213" s="167"/>
      <c r="T213" s="168"/>
      <c r="AT213" s="162" t="s">
        <v>154</v>
      </c>
      <c r="AU213" s="162" t="s">
        <v>21</v>
      </c>
      <c r="AV213" s="13" t="s">
        <v>21</v>
      </c>
      <c r="AW213" s="13" t="s">
        <v>40</v>
      </c>
      <c r="AX213" s="13" t="s">
        <v>93</v>
      </c>
      <c r="AY213" s="162" t="s">
        <v>146</v>
      </c>
    </row>
    <row r="214" spans="1:65" s="2" customFormat="1" ht="24.2" customHeight="1">
      <c r="A214" s="33"/>
      <c r="B214" s="145"/>
      <c r="C214" s="146" t="s">
        <v>623</v>
      </c>
      <c r="D214" s="146" t="s">
        <v>148</v>
      </c>
      <c r="E214" s="147" t="s">
        <v>624</v>
      </c>
      <c r="F214" s="148" t="s">
        <v>500</v>
      </c>
      <c r="G214" s="149" t="s">
        <v>288</v>
      </c>
      <c r="H214" s="150">
        <v>5.8609999999999998</v>
      </c>
      <c r="I214" s="151"/>
      <c r="J214" s="152">
        <f>ROUND(I214*H214,2)</f>
        <v>0</v>
      </c>
      <c r="K214" s="153"/>
      <c r="L214" s="34"/>
      <c r="M214" s="154" t="s">
        <v>1</v>
      </c>
      <c r="N214" s="155" t="s">
        <v>50</v>
      </c>
      <c r="O214" s="59"/>
      <c r="P214" s="156">
        <f>O214*H214</f>
        <v>0</v>
      </c>
      <c r="Q214" s="156">
        <v>0</v>
      </c>
      <c r="R214" s="156">
        <f>Q214*H214</f>
        <v>0</v>
      </c>
      <c r="S214" s="156">
        <v>0</v>
      </c>
      <c r="T214" s="157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158" t="s">
        <v>152</v>
      </c>
      <c r="AT214" s="158" t="s">
        <v>148</v>
      </c>
      <c r="AU214" s="158" t="s">
        <v>21</v>
      </c>
      <c r="AY214" s="17" t="s">
        <v>146</v>
      </c>
      <c r="BE214" s="159">
        <f>IF(N214="základní",J214,0)</f>
        <v>0</v>
      </c>
      <c r="BF214" s="159">
        <f>IF(N214="snížená",J214,0)</f>
        <v>0</v>
      </c>
      <c r="BG214" s="159">
        <f>IF(N214="zákl. přenesená",J214,0)</f>
        <v>0</v>
      </c>
      <c r="BH214" s="159">
        <f>IF(N214="sníž. přenesená",J214,0)</f>
        <v>0</v>
      </c>
      <c r="BI214" s="159">
        <f>IF(N214="nulová",J214,0)</f>
        <v>0</v>
      </c>
      <c r="BJ214" s="17" t="s">
        <v>93</v>
      </c>
      <c r="BK214" s="159">
        <f>ROUND(I214*H214,2)</f>
        <v>0</v>
      </c>
      <c r="BL214" s="17" t="s">
        <v>152</v>
      </c>
      <c r="BM214" s="158" t="s">
        <v>625</v>
      </c>
    </row>
    <row r="215" spans="1:65" s="13" customFormat="1" ht="11.25">
      <c r="B215" s="160"/>
      <c r="D215" s="161" t="s">
        <v>154</v>
      </c>
      <c r="E215" s="162" t="s">
        <v>1</v>
      </c>
      <c r="F215" s="163" t="s">
        <v>626</v>
      </c>
      <c r="H215" s="164">
        <v>5.8609999999999998</v>
      </c>
      <c r="I215" s="165"/>
      <c r="L215" s="160"/>
      <c r="M215" s="166"/>
      <c r="N215" s="167"/>
      <c r="O215" s="167"/>
      <c r="P215" s="167"/>
      <c r="Q215" s="167"/>
      <c r="R215" s="167"/>
      <c r="S215" s="167"/>
      <c r="T215" s="168"/>
      <c r="AT215" s="162" t="s">
        <v>154</v>
      </c>
      <c r="AU215" s="162" t="s">
        <v>21</v>
      </c>
      <c r="AV215" s="13" t="s">
        <v>21</v>
      </c>
      <c r="AW215" s="13" t="s">
        <v>40</v>
      </c>
      <c r="AX215" s="13" t="s">
        <v>93</v>
      </c>
      <c r="AY215" s="162" t="s">
        <v>146</v>
      </c>
    </row>
    <row r="216" spans="1:65" s="12" customFormat="1" ht="22.9" customHeight="1">
      <c r="B216" s="132"/>
      <c r="D216" s="133" t="s">
        <v>84</v>
      </c>
      <c r="E216" s="143" t="s">
        <v>306</v>
      </c>
      <c r="F216" s="143" t="s">
        <v>307</v>
      </c>
      <c r="I216" s="135"/>
      <c r="J216" s="144">
        <f>BK216</f>
        <v>0</v>
      </c>
      <c r="L216" s="132"/>
      <c r="M216" s="137"/>
      <c r="N216" s="138"/>
      <c r="O216" s="138"/>
      <c r="P216" s="139">
        <f>P217</f>
        <v>0</v>
      </c>
      <c r="Q216" s="138"/>
      <c r="R216" s="139">
        <f>R217</f>
        <v>0</v>
      </c>
      <c r="S216" s="138"/>
      <c r="T216" s="140">
        <f>T217</f>
        <v>0</v>
      </c>
      <c r="AR216" s="133" t="s">
        <v>93</v>
      </c>
      <c r="AT216" s="141" t="s">
        <v>84</v>
      </c>
      <c r="AU216" s="141" t="s">
        <v>93</v>
      </c>
      <c r="AY216" s="133" t="s">
        <v>146</v>
      </c>
      <c r="BK216" s="142">
        <f>BK217</f>
        <v>0</v>
      </c>
    </row>
    <row r="217" spans="1:65" s="2" customFormat="1" ht="24.2" customHeight="1">
      <c r="A217" s="33"/>
      <c r="B217" s="145"/>
      <c r="C217" s="146" t="s">
        <v>627</v>
      </c>
      <c r="D217" s="146" t="s">
        <v>148</v>
      </c>
      <c r="E217" s="147" t="s">
        <v>628</v>
      </c>
      <c r="F217" s="148" t="s">
        <v>629</v>
      </c>
      <c r="G217" s="149" t="s">
        <v>288</v>
      </c>
      <c r="H217" s="150">
        <v>22.655000000000001</v>
      </c>
      <c r="I217" s="151"/>
      <c r="J217" s="152">
        <f>ROUND(I217*H217,2)</f>
        <v>0</v>
      </c>
      <c r="K217" s="153"/>
      <c r="L217" s="34"/>
      <c r="M217" s="192" t="s">
        <v>1</v>
      </c>
      <c r="N217" s="193" t="s">
        <v>50</v>
      </c>
      <c r="O217" s="194"/>
      <c r="P217" s="195">
        <f>O217*H217</f>
        <v>0</v>
      </c>
      <c r="Q217" s="195">
        <v>0</v>
      </c>
      <c r="R217" s="195">
        <f>Q217*H217</f>
        <v>0</v>
      </c>
      <c r="S217" s="195">
        <v>0</v>
      </c>
      <c r="T217" s="196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158" t="s">
        <v>152</v>
      </c>
      <c r="AT217" s="158" t="s">
        <v>148</v>
      </c>
      <c r="AU217" s="158" t="s">
        <v>21</v>
      </c>
      <c r="AY217" s="17" t="s">
        <v>146</v>
      </c>
      <c r="BE217" s="159">
        <f>IF(N217="základní",J217,0)</f>
        <v>0</v>
      </c>
      <c r="BF217" s="159">
        <f>IF(N217="snížená",J217,0)</f>
        <v>0</v>
      </c>
      <c r="BG217" s="159">
        <f>IF(N217="zákl. přenesená",J217,0)</f>
        <v>0</v>
      </c>
      <c r="BH217" s="159">
        <f>IF(N217="sníž. přenesená",J217,0)</f>
        <v>0</v>
      </c>
      <c r="BI217" s="159">
        <f>IF(N217="nulová",J217,0)</f>
        <v>0</v>
      </c>
      <c r="BJ217" s="17" t="s">
        <v>93</v>
      </c>
      <c r="BK217" s="159">
        <f>ROUND(I217*H217,2)</f>
        <v>0</v>
      </c>
      <c r="BL217" s="17" t="s">
        <v>152</v>
      </c>
      <c r="BM217" s="158" t="s">
        <v>630</v>
      </c>
    </row>
    <row r="218" spans="1:65" s="2" customFormat="1" ht="6.95" customHeight="1">
      <c r="A218" s="33"/>
      <c r="B218" s="48"/>
      <c r="C218" s="49"/>
      <c r="D218" s="49"/>
      <c r="E218" s="49"/>
      <c r="F218" s="49"/>
      <c r="G218" s="49"/>
      <c r="H218" s="49"/>
      <c r="I218" s="49"/>
      <c r="J218" s="49"/>
      <c r="K218" s="49"/>
      <c r="L218" s="34"/>
      <c r="M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</row>
  </sheetData>
  <autoFilter ref="C123:K217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109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631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ROUND((SUM(BE125:BE191)),  2)</f>
        <v>0</v>
      </c>
      <c r="G33" s="33"/>
      <c r="H33" s="33"/>
      <c r="I33" s="101">
        <v>0.21</v>
      </c>
      <c r="J33" s="100">
        <f>ROUND(((SUM(BE125:BE191))*I33),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ROUND((SUM(BF125:BF191)),  2)</f>
        <v>0</v>
      </c>
      <c r="G34" s="33"/>
      <c r="H34" s="33"/>
      <c r="I34" s="101">
        <v>0.15</v>
      </c>
      <c r="J34" s="100">
        <f>ROUND(((SUM(BF125:BF191))*I34),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ROUND((SUM(BG125:BG191)),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ROUND((SUM(BH125:BH191)),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ROUND((SUM(BI125:BI191)),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SO 401 - Veřejné osvětlení - osvětlení přechodu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125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10" customFormat="1" ht="19.899999999999999" customHeight="1">
      <c r="B99" s="117"/>
      <c r="D99" s="118" t="s">
        <v>632</v>
      </c>
      <c r="E99" s="119"/>
      <c r="F99" s="119"/>
      <c r="G99" s="119"/>
      <c r="H99" s="119"/>
      <c r="I99" s="119"/>
      <c r="J99" s="120">
        <f>J143</f>
        <v>0</v>
      </c>
      <c r="L99" s="117"/>
    </row>
    <row r="100" spans="1:31" s="10" customFormat="1" ht="19.899999999999999" customHeight="1">
      <c r="B100" s="117"/>
      <c r="D100" s="118" t="s">
        <v>127</v>
      </c>
      <c r="E100" s="119"/>
      <c r="F100" s="119"/>
      <c r="G100" s="119"/>
      <c r="H100" s="119"/>
      <c r="I100" s="119"/>
      <c r="J100" s="120">
        <f>J145</f>
        <v>0</v>
      </c>
      <c r="L100" s="117"/>
    </row>
    <row r="101" spans="1:31" s="10" customFormat="1" ht="19.899999999999999" customHeight="1">
      <c r="B101" s="117"/>
      <c r="D101" s="118" t="s">
        <v>128</v>
      </c>
      <c r="E101" s="119"/>
      <c r="F101" s="119"/>
      <c r="G101" s="119"/>
      <c r="H101" s="119"/>
      <c r="I101" s="119"/>
      <c r="J101" s="120">
        <f>J149</f>
        <v>0</v>
      </c>
      <c r="L101" s="117"/>
    </row>
    <row r="102" spans="1:31" s="10" customFormat="1" ht="19.899999999999999" customHeight="1">
      <c r="B102" s="117"/>
      <c r="D102" s="118" t="s">
        <v>130</v>
      </c>
      <c r="E102" s="119"/>
      <c r="F102" s="119"/>
      <c r="G102" s="119"/>
      <c r="H102" s="119"/>
      <c r="I102" s="119"/>
      <c r="J102" s="120">
        <f>J151</f>
        <v>0</v>
      </c>
      <c r="L102" s="117"/>
    </row>
    <row r="103" spans="1:31" s="9" customFormat="1" ht="24.95" customHeight="1">
      <c r="B103" s="113"/>
      <c r="D103" s="114" t="s">
        <v>633</v>
      </c>
      <c r="E103" s="115"/>
      <c r="F103" s="115"/>
      <c r="G103" s="115"/>
      <c r="H103" s="115"/>
      <c r="I103" s="115"/>
      <c r="J103" s="116">
        <f>J153</f>
        <v>0</v>
      </c>
      <c r="L103" s="113"/>
    </row>
    <row r="104" spans="1:31" s="10" customFormat="1" ht="19.899999999999999" customHeight="1">
      <c r="B104" s="117"/>
      <c r="D104" s="118" t="s">
        <v>634</v>
      </c>
      <c r="E104" s="119"/>
      <c r="F104" s="119"/>
      <c r="G104" s="119"/>
      <c r="H104" s="119"/>
      <c r="I104" s="119"/>
      <c r="J104" s="120">
        <f>J154</f>
        <v>0</v>
      </c>
      <c r="L104" s="117"/>
    </row>
    <row r="105" spans="1:31" s="10" customFormat="1" ht="19.899999999999999" customHeight="1">
      <c r="B105" s="117"/>
      <c r="D105" s="118" t="s">
        <v>635</v>
      </c>
      <c r="E105" s="119"/>
      <c r="F105" s="119"/>
      <c r="G105" s="119"/>
      <c r="H105" s="119"/>
      <c r="I105" s="119"/>
      <c r="J105" s="120">
        <f>J189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1" t="s">
        <v>131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7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8" t="str">
        <f>E7</f>
        <v>Přechod pro chodce - Lokalita náměstí Svobody, Hořovice</v>
      </c>
      <c r="F115" s="249"/>
      <c r="G115" s="249"/>
      <c r="H115" s="24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7" t="s">
        <v>117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09" t="str">
        <f>E9</f>
        <v>SO 401 - Veřejné osvětlení - osvětlení přechodu</v>
      </c>
      <c r="F117" s="250"/>
      <c r="G117" s="250"/>
      <c r="H117" s="250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7" t="s">
        <v>22</v>
      </c>
      <c r="D119" s="33"/>
      <c r="E119" s="33"/>
      <c r="F119" s="25" t="str">
        <f>F12</f>
        <v>Hořovice</v>
      </c>
      <c r="G119" s="33"/>
      <c r="H119" s="33"/>
      <c r="I119" s="27" t="s">
        <v>24</v>
      </c>
      <c r="J119" s="56" t="str">
        <f>IF(J12="","",J12)</f>
        <v>2. 5. 2022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15" customHeight="1">
      <c r="A121" s="33"/>
      <c r="B121" s="34"/>
      <c r="C121" s="27" t="s">
        <v>30</v>
      </c>
      <c r="D121" s="33"/>
      <c r="E121" s="33"/>
      <c r="F121" s="25" t="str">
        <f>E15</f>
        <v>Město Hořovice, Plackého nám. 2, 268 01</v>
      </c>
      <c r="G121" s="33"/>
      <c r="H121" s="33"/>
      <c r="I121" s="27" t="s">
        <v>37</v>
      </c>
      <c r="J121" s="31" t="str">
        <f>E21</f>
        <v>Ing. arch. Martin Jirovský Ph.D., MBA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40.15" customHeight="1">
      <c r="A122" s="33"/>
      <c r="B122" s="34"/>
      <c r="C122" s="27" t="s">
        <v>35</v>
      </c>
      <c r="D122" s="33"/>
      <c r="E122" s="33"/>
      <c r="F122" s="25" t="str">
        <f>IF(E18="","",E18)</f>
        <v>Vyplň údaj</v>
      </c>
      <c r="G122" s="33"/>
      <c r="H122" s="33"/>
      <c r="I122" s="27" t="s">
        <v>41</v>
      </c>
      <c r="J122" s="31" t="str">
        <f>E24</f>
        <v>Ateliér M.A.A.T. s.r.o.; Petra Stejskalová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1"/>
      <c r="B124" s="122"/>
      <c r="C124" s="123" t="s">
        <v>132</v>
      </c>
      <c r="D124" s="124" t="s">
        <v>70</v>
      </c>
      <c r="E124" s="124" t="s">
        <v>66</v>
      </c>
      <c r="F124" s="124" t="s">
        <v>67</v>
      </c>
      <c r="G124" s="124" t="s">
        <v>133</v>
      </c>
      <c r="H124" s="124" t="s">
        <v>134</v>
      </c>
      <c r="I124" s="124" t="s">
        <v>135</v>
      </c>
      <c r="J124" s="125" t="s">
        <v>121</v>
      </c>
      <c r="K124" s="126" t="s">
        <v>136</v>
      </c>
      <c r="L124" s="127"/>
      <c r="M124" s="63" t="s">
        <v>1</v>
      </c>
      <c r="N124" s="64" t="s">
        <v>49</v>
      </c>
      <c r="O124" s="64" t="s">
        <v>137</v>
      </c>
      <c r="P124" s="64" t="s">
        <v>138</v>
      </c>
      <c r="Q124" s="64" t="s">
        <v>139</v>
      </c>
      <c r="R124" s="64" t="s">
        <v>140</v>
      </c>
      <c r="S124" s="64" t="s">
        <v>141</v>
      </c>
      <c r="T124" s="65" t="s">
        <v>142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33"/>
      <c r="B125" s="34"/>
      <c r="C125" s="70" t="s">
        <v>143</v>
      </c>
      <c r="D125" s="33"/>
      <c r="E125" s="33"/>
      <c r="F125" s="33"/>
      <c r="G125" s="33"/>
      <c r="H125" s="33"/>
      <c r="I125" s="33"/>
      <c r="J125" s="128">
        <f>BK125</f>
        <v>0</v>
      </c>
      <c r="K125" s="33"/>
      <c r="L125" s="34"/>
      <c r="M125" s="66"/>
      <c r="N125" s="57"/>
      <c r="O125" s="67"/>
      <c r="P125" s="129">
        <f>P126+P153</f>
        <v>0</v>
      </c>
      <c r="Q125" s="67"/>
      <c r="R125" s="129">
        <f>R126+R153</f>
        <v>13.858992000000001</v>
      </c>
      <c r="S125" s="67"/>
      <c r="T125" s="130">
        <f>T126+T153</f>
        <v>1.4999999999999999E-2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7" t="s">
        <v>84</v>
      </c>
      <c r="AU125" s="17" t="s">
        <v>123</v>
      </c>
      <c r="BK125" s="131">
        <f>BK126+BK153</f>
        <v>0</v>
      </c>
    </row>
    <row r="126" spans="1:65" s="12" customFormat="1" ht="25.9" customHeight="1">
      <c r="B126" s="132"/>
      <c r="D126" s="133" t="s">
        <v>84</v>
      </c>
      <c r="E126" s="134" t="s">
        <v>144</v>
      </c>
      <c r="F126" s="134" t="s">
        <v>145</v>
      </c>
      <c r="I126" s="135"/>
      <c r="J126" s="136">
        <f>BK126</f>
        <v>0</v>
      </c>
      <c r="L126" s="132"/>
      <c r="M126" s="137"/>
      <c r="N126" s="138"/>
      <c r="O126" s="138"/>
      <c r="P126" s="139">
        <f>P127+P143+P145+P149+P151</f>
        <v>0</v>
      </c>
      <c r="Q126" s="138"/>
      <c r="R126" s="139">
        <f>R127+R143+R145+R149+R151</f>
        <v>13.481052</v>
      </c>
      <c r="S126" s="138"/>
      <c r="T126" s="140">
        <f>T127+T143+T145+T149+T151</f>
        <v>0</v>
      </c>
      <c r="AR126" s="133" t="s">
        <v>93</v>
      </c>
      <c r="AT126" s="141" t="s">
        <v>84</v>
      </c>
      <c r="AU126" s="141" t="s">
        <v>85</v>
      </c>
      <c r="AY126" s="133" t="s">
        <v>146</v>
      </c>
      <c r="BK126" s="142">
        <f>BK127+BK143+BK145+BK149+BK151</f>
        <v>0</v>
      </c>
    </row>
    <row r="127" spans="1:65" s="12" customFormat="1" ht="22.9" customHeight="1">
      <c r="B127" s="132"/>
      <c r="D127" s="133" t="s">
        <v>84</v>
      </c>
      <c r="E127" s="143" t="s">
        <v>93</v>
      </c>
      <c r="F127" s="143" t="s">
        <v>147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SUM(P128:P142)</f>
        <v>0</v>
      </c>
      <c r="Q127" s="138"/>
      <c r="R127" s="139">
        <f>SUM(R128:R142)</f>
        <v>8.9600000000000009</v>
      </c>
      <c r="S127" s="138"/>
      <c r="T127" s="140">
        <f>SUM(T128:T142)</f>
        <v>0</v>
      </c>
      <c r="AR127" s="133" t="s">
        <v>93</v>
      </c>
      <c r="AT127" s="141" t="s">
        <v>84</v>
      </c>
      <c r="AU127" s="141" t="s">
        <v>93</v>
      </c>
      <c r="AY127" s="133" t="s">
        <v>146</v>
      </c>
      <c r="BK127" s="142">
        <f>SUM(BK128:BK142)</f>
        <v>0</v>
      </c>
    </row>
    <row r="128" spans="1:65" s="2" customFormat="1" ht="37.9" customHeight="1">
      <c r="A128" s="33"/>
      <c r="B128" s="145"/>
      <c r="C128" s="146" t="s">
        <v>93</v>
      </c>
      <c r="D128" s="146" t="s">
        <v>148</v>
      </c>
      <c r="E128" s="147" t="s">
        <v>636</v>
      </c>
      <c r="F128" s="148" t="s">
        <v>637</v>
      </c>
      <c r="G128" s="149" t="s">
        <v>211</v>
      </c>
      <c r="H128" s="150">
        <v>2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50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152</v>
      </c>
      <c r="AT128" s="158" t="s">
        <v>148</v>
      </c>
      <c r="AU128" s="158" t="s">
        <v>21</v>
      </c>
      <c r="AY128" s="17" t="s">
        <v>146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93</v>
      </c>
      <c r="BK128" s="159">
        <f>ROUND(I128*H128,2)</f>
        <v>0</v>
      </c>
      <c r="BL128" s="17" t="s">
        <v>152</v>
      </c>
      <c r="BM128" s="158" t="s">
        <v>638</v>
      </c>
    </row>
    <row r="129" spans="1:65" s="13" customFormat="1" ht="11.25">
      <c r="B129" s="160"/>
      <c r="D129" s="161" t="s">
        <v>154</v>
      </c>
      <c r="E129" s="162" t="s">
        <v>1</v>
      </c>
      <c r="F129" s="163" t="s">
        <v>639</v>
      </c>
      <c r="H129" s="164">
        <v>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154</v>
      </c>
      <c r="AU129" s="162" t="s">
        <v>21</v>
      </c>
      <c r="AV129" s="13" t="s">
        <v>21</v>
      </c>
      <c r="AW129" s="13" t="s">
        <v>40</v>
      </c>
      <c r="AX129" s="13" t="s">
        <v>93</v>
      </c>
      <c r="AY129" s="162" t="s">
        <v>146</v>
      </c>
    </row>
    <row r="130" spans="1:65" s="2" customFormat="1" ht="37.9" customHeight="1">
      <c r="A130" s="33"/>
      <c r="B130" s="145"/>
      <c r="C130" s="146" t="s">
        <v>21</v>
      </c>
      <c r="D130" s="146" t="s">
        <v>148</v>
      </c>
      <c r="E130" s="147" t="s">
        <v>640</v>
      </c>
      <c r="F130" s="148" t="s">
        <v>641</v>
      </c>
      <c r="G130" s="149" t="s">
        <v>211</v>
      </c>
      <c r="H130" s="150">
        <v>11.2</v>
      </c>
      <c r="I130" s="151"/>
      <c r="J130" s="152">
        <f>ROUND(I130*H130,2)</f>
        <v>0</v>
      </c>
      <c r="K130" s="153"/>
      <c r="L130" s="34"/>
      <c r="M130" s="154" t="s">
        <v>1</v>
      </c>
      <c r="N130" s="155" t="s">
        <v>50</v>
      </c>
      <c r="O130" s="59"/>
      <c r="P130" s="156">
        <f>O130*H130</f>
        <v>0</v>
      </c>
      <c r="Q130" s="156">
        <v>0</v>
      </c>
      <c r="R130" s="156">
        <f>Q130*H130</f>
        <v>0</v>
      </c>
      <c r="S130" s="156">
        <v>0</v>
      </c>
      <c r="T130" s="157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58" t="s">
        <v>152</v>
      </c>
      <c r="AT130" s="158" t="s">
        <v>148</v>
      </c>
      <c r="AU130" s="158" t="s">
        <v>21</v>
      </c>
      <c r="AY130" s="17" t="s">
        <v>146</v>
      </c>
      <c r="BE130" s="159">
        <f>IF(N130="základní",J130,0)</f>
        <v>0</v>
      </c>
      <c r="BF130" s="159">
        <f>IF(N130="snížená",J130,0)</f>
        <v>0</v>
      </c>
      <c r="BG130" s="159">
        <f>IF(N130="zákl. přenesená",J130,0)</f>
        <v>0</v>
      </c>
      <c r="BH130" s="159">
        <f>IF(N130="sníž. přenesená",J130,0)</f>
        <v>0</v>
      </c>
      <c r="BI130" s="159">
        <f>IF(N130="nulová",J130,0)</f>
        <v>0</v>
      </c>
      <c r="BJ130" s="17" t="s">
        <v>93</v>
      </c>
      <c r="BK130" s="159">
        <f>ROUND(I130*H130,2)</f>
        <v>0</v>
      </c>
      <c r="BL130" s="17" t="s">
        <v>152</v>
      </c>
      <c r="BM130" s="158" t="s">
        <v>642</v>
      </c>
    </row>
    <row r="131" spans="1:65" s="13" customFormat="1" ht="11.25">
      <c r="B131" s="160"/>
      <c r="D131" s="161" t="s">
        <v>154</v>
      </c>
      <c r="E131" s="162" t="s">
        <v>1</v>
      </c>
      <c r="F131" s="163" t="s">
        <v>643</v>
      </c>
      <c r="H131" s="164">
        <v>11.2</v>
      </c>
      <c r="I131" s="165"/>
      <c r="L131" s="160"/>
      <c r="M131" s="166"/>
      <c r="N131" s="167"/>
      <c r="O131" s="167"/>
      <c r="P131" s="167"/>
      <c r="Q131" s="167"/>
      <c r="R131" s="167"/>
      <c r="S131" s="167"/>
      <c r="T131" s="168"/>
      <c r="AT131" s="162" t="s">
        <v>154</v>
      </c>
      <c r="AU131" s="162" t="s">
        <v>21</v>
      </c>
      <c r="AV131" s="13" t="s">
        <v>21</v>
      </c>
      <c r="AW131" s="13" t="s">
        <v>40</v>
      </c>
      <c r="AX131" s="13" t="s">
        <v>93</v>
      </c>
      <c r="AY131" s="162" t="s">
        <v>146</v>
      </c>
    </row>
    <row r="132" spans="1:65" s="2" customFormat="1" ht="24.2" customHeight="1">
      <c r="A132" s="33"/>
      <c r="B132" s="145"/>
      <c r="C132" s="146" t="s">
        <v>162</v>
      </c>
      <c r="D132" s="146" t="s">
        <v>148</v>
      </c>
      <c r="E132" s="147" t="s">
        <v>495</v>
      </c>
      <c r="F132" s="148" t="s">
        <v>496</v>
      </c>
      <c r="G132" s="149" t="s">
        <v>211</v>
      </c>
      <c r="H132" s="150">
        <v>6.48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50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152</v>
      </c>
      <c r="AT132" s="158" t="s">
        <v>148</v>
      </c>
      <c r="AU132" s="158" t="s">
        <v>21</v>
      </c>
      <c r="AY132" s="17" t="s">
        <v>146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93</v>
      </c>
      <c r="BK132" s="159">
        <f>ROUND(I132*H132,2)</f>
        <v>0</v>
      </c>
      <c r="BL132" s="17" t="s">
        <v>152</v>
      </c>
      <c r="BM132" s="158" t="s">
        <v>644</v>
      </c>
    </row>
    <row r="133" spans="1:65" s="2" customFormat="1" ht="19.5">
      <c r="A133" s="33"/>
      <c r="B133" s="34"/>
      <c r="C133" s="33"/>
      <c r="D133" s="161" t="s">
        <v>167</v>
      </c>
      <c r="E133" s="33"/>
      <c r="F133" s="177" t="s">
        <v>294</v>
      </c>
      <c r="G133" s="33"/>
      <c r="H133" s="33"/>
      <c r="I133" s="178"/>
      <c r="J133" s="33"/>
      <c r="K133" s="33"/>
      <c r="L133" s="34"/>
      <c r="M133" s="179"/>
      <c r="N133" s="180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7" t="s">
        <v>167</v>
      </c>
      <c r="AU133" s="17" t="s">
        <v>21</v>
      </c>
    </row>
    <row r="134" spans="1:65" s="13" customFormat="1" ht="11.25">
      <c r="B134" s="160"/>
      <c r="D134" s="161" t="s">
        <v>154</v>
      </c>
      <c r="E134" s="162" t="s">
        <v>1</v>
      </c>
      <c r="F134" s="163" t="s">
        <v>645</v>
      </c>
      <c r="H134" s="164">
        <v>6.48</v>
      </c>
      <c r="I134" s="165"/>
      <c r="L134" s="160"/>
      <c r="M134" s="166"/>
      <c r="N134" s="167"/>
      <c r="O134" s="167"/>
      <c r="P134" s="167"/>
      <c r="Q134" s="167"/>
      <c r="R134" s="167"/>
      <c r="S134" s="167"/>
      <c r="T134" s="168"/>
      <c r="AT134" s="162" t="s">
        <v>154</v>
      </c>
      <c r="AU134" s="162" t="s">
        <v>21</v>
      </c>
      <c r="AV134" s="13" t="s">
        <v>21</v>
      </c>
      <c r="AW134" s="13" t="s">
        <v>40</v>
      </c>
      <c r="AX134" s="13" t="s">
        <v>93</v>
      </c>
      <c r="AY134" s="162" t="s">
        <v>146</v>
      </c>
    </row>
    <row r="135" spans="1:65" s="2" customFormat="1" ht="24.2" customHeight="1">
      <c r="A135" s="33"/>
      <c r="B135" s="145"/>
      <c r="C135" s="146" t="s">
        <v>152</v>
      </c>
      <c r="D135" s="146" t="s">
        <v>148</v>
      </c>
      <c r="E135" s="147" t="s">
        <v>646</v>
      </c>
      <c r="F135" s="148" t="s">
        <v>500</v>
      </c>
      <c r="G135" s="149" t="s">
        <v>288</v>
      </c>
      <c r="H135" s="150">
        <v>12.96</v>
      </c>
      <c r="I135" s="151"/>
      <c r="J135" s="152">
        <f>ROUND(I135*H135,2)</f>
        <v>0</v>
      </c>
      <c r="K135" s="153"/>
      <c r="L135" s="34"/>
      <c r="M135" s="154" t="s">
        <v>1</v>
      </c>
      <c r="N135" s="155" t="s">
        <v>50</v>
      </c>
      <c r="O135" s="59"/>
      <c r="P135" s="156">
        <f>O135*H135</f>
        <v>0</v>
      </c>
      <c r="Q135" s="156">
        <v>0</v>
      </c>
      <c r="R135" s="156">
        <f>Q135*H135</f>
        <v>0</v>
      </c>
      <c r="S135" s="156">
        <v>0</v>
      </c>
      <c r="T135" s="15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152</v>
      </c>
      <c r="AT135" s="158" t="s">
        <v>148</v>
      </c>
      <c r="AU135" s="158" t="s">
        <v>21</v>
      </c>
      <c r="AY135" s="17" t="s">
        <v>146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7" t="s">
        <v>93</v>
      </c>
      <c r="BK135" s="159">
        <f>ROUND(I135*H135,2)</f>
        <v>0</v>
      </c>
      <c r="BL135" s="17" t="s">
        <v>152</v>
      </c>
      <c r="BM135" s="158" t="s">
        <v>647</v>
      </c>
    </row>
    <row r="136" spans="1:65" s="13" customFormat="1" ht="11.25">
      <c r="B136" s="160"/>
      <c r="D136" s="161" t="s">
        <v>154</v>
      </c>
      <c r="F136" s="163" t="s">
        <v>648</v>
      </c>
      <c r="H136" s="164">
        <v>12.96</v>
      </c>
      <c r="I136" s="165"/>
      <c r="L136" s="160"/>
      <c r="M136" s="166"/>
      <c r="N136" s="167"/>
      <c r="O136" s="167"/>
      <c r="P136" s="167"/>
      <c r="Q136" s="167"/>
      <c r="R136" s="167"/>
      <c r="S136" s="167"/>
      <c r="T136" s="168"/>
      <c r="AT136" s="162" t="s">
        <v>154</v>
      </c>
      <c r="AU136" s="162" t="s">
        <v>21</v>
      </c>
      <c r="AV136" s="13" t="s">
        <v>21</v>
      </c>
      <c r="AW136" s="13" t="s">
        <v>3</v>
      </c>
      <c r="AX136" s="13" t="s">
        <v>93</v>
      </c>
      <c r="AY136" s="162" t="s">
        <v>146</v>
      </c>
    </row>
    <row r="137" spans="1:65" s="2" customFormat="1" ht="37.9" customHeight="1">
      <c r="A137" s="33"/>
      <c r="B137" s="145"/>
      <c r="C137" s="146" t="s">
        <v>176</v>
      </c>
      <c r="D137" s="146" t="s">
        <v>148</v>
      </c>
      <c r="E137" s="147" t="s">
        <v>649</v>
      </c>
      <c r="F137" s="148" t="s">
        <v>650</v>
      </c>
      <c r="G137" s="149" t="s">
        <v>211</v>
      </c>
      <c r="H137" s="150">
        <v>6.72</v>
      </c>
      <c r="I137" s="151"/>
      <c r="J137" s="152">
        <f>ROUND(I137*H137,2)</f>
        <v>0</v>
      </c>
      <c r="K137" s="153"/>
      <c r="L137" s="34"/>
      <c r="M137" s="154" t="s">
        <v>1</v>
      </c>
      <c r="N137" s="155" t="s">
        <v>50</v>
      </c>
      <c r="O137" s="59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8" t="s">
        <v>152</v>
      </c>
      <c r="AT137" s="158" t="s">
        <v>148</v>
      </c>
      <c r="AU137" s="158" t="s">
        <v>21</v>
      </c>
      <c r="AY137" s="17" t="s">
        <v>146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7" t="s">
        <v>93</v>
      </c>
      <c r="BK137" s="159">
        <f>ROUND(I137*H137,2)</f>
        <v>0</v>
      </c>
      <c r="BL137" s="17" t="s">
        <v>152</v>
      </c>
      <c r="BM137" s="158" t="s">
        <v>651</v>
      </c>
    </row>
    <row r="138" spans="1:65" s="13" customFormat="1" ht="11.25">
      <c r="B138" s="160"/>
      <c r="D138" s="161" t="s">
        <v>154</v>
      </c>
      <c r="E138" s="162" t="s">
        <v>1</v>
      </c>
      <c r="F138" s="163" t="s">
        <v>652</v>
      </c>
      <c r="H138" s="164">
        <v>6.72</v>
      </c>
      <c r="I138" s="165"/>
      <c r="L138" s="160"/>
      <c r="M138" s="166"/>
      <c r="N138" s="167"/>
      <c r="O138" s="167"/>
      <c r="P138" s="167"/>
      <c r="Q138" s="167"/>
      <c r="R138" s="167"/>
      <c r="S138" s="167"/>
      <c r="T138" s="168"/>
      <c r="AT138" s="162" t="s">
        <v>154</v>
      </c>
      <c r="AU138" s="162" t="s">
        <v>21</v>
      </c>
      <c r="AV138" s="13" t="s">
        <v>21</v>
      </c>
      <c r="AW138" s="13" t="s">
        <v>40</v>
      </c>
      <c r="AX138" s="13" t="s">
        <v>93</v>
      </c>
      <c r="AY138" s="162" t="s">
        <v>146</v>
      </c>
    </row>
    <row r="139" spans="1:65" s="2" customFormat="1" ht="62.65" customHeight="1">
      <c r="A139" s="33"/>
      <c r="B139" s="145"/>
      <c r="C139" s="146" t="s">
        <v>182</v>
      </c>
      <c r="D139" s="146" t="s">
        <v>148</v>
      </c>
      <c r="E139" s="147" t="s">
        <v>512</v>
      </c>
      <c r="F139" s="148" t="s">
        <v>653</v>
      </c>
      <c r="G139" s="149" t="s">
        <v>211</v>
      </c>
      <c r="H139" s="150">
        <v>4.4800000000000004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50</v>
      </c>
      <c r="O139" s="59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152</v>
      </c>
      <c r="AT139" s="158" t="s">
        <v>148</v>
      </c>
      <c r="AU139" s="158" t="s">
        <v>21</v>
      </c>
      <c r="AY139" s="17" t="s">
        <v>146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7" t="s">
        <v>93</v>
      </c>
      <c r="BK139" s="159">
        <f>ROUND(I139*H139,2)</f>
        <v>0</v>
      </c>
      <c r="BL139" s="17" t="s">
        <v>152</v>
      </c>
      <c r="BM139" s="158" t="s">
        <v>654</v>
      </c>
    </row>
    <row r="140" spans="1:65" s="13" customFormat="1" ht="11.25">
      <c r="B140" s="160"/>
      <c r="D140" s="161" t="s">
        <v>154</v>
      </c>
      <c r="E140" s="162" t="s">
        <v>1</v>
      </c>
      <c r="F140" s="163" t="s">
        <v>655</v>
      </c>
      <c r="H140" s="164">
        <v>4.4800000000000004</v>
      </c>
      <c r="I140" s="165"/>
      <c r="L140" s="160"/>
      <c r="M140" s="166"/>
      <c r="N140" s="167"/>
      <c r="O140" s="167"/>
      <c r="P140" s="167"/>
      <c r="Q140" s="167"/>
      <c r="R140" s="167"/>
      <c r="S140" s="167"/>
      <c r="T140" s="168"/>
      <c r="AT140" s="162" t="s">
        <v>154</v>
      </c>
      <c r="AU140" s="162" t="s">
        <v>21</v>
      </c>
      <c r="AV140" s="13" t="s">
        <v>21</v>
      </c>
      <c r="AW140" s="13" t="s">
        <v>40</v>
      </c>
      <c r="AX140" s="13" t="s">
        <v>93</v>
      </c>
      <c r="AY140" s="162" t="s">
        <v>146</v>
      </c>
    </row>
    <row r="141" spans="1:65" s="2" customFormat="1" ht="14.45" customHeight="1">
      <c r="A141" s="33"/>
      <c r="B141" s="145"/>
      <c r="C141" s="181" t="s">
        <v>188</v>
      </c>
      <c r="D141" s="181" t="s">
        <v>189</v>
      </c>
      <c r="E141" s="182" t="s">
        <v>656</v>
      </c>
      <c r="F141" s="183" t="s">
        <v>657</v>
      </c>
      <c r="G141" s="184" t="s">
        <v>288</v>
      </c>
      <c r="H141" s="185">
        <v>8.9600000000000009</v>
      </c>
      <c r="I141" s="186"/>
      <c r="J141" s="187">
        <f>ROUND(I141*H141,2)</f>
        <v>0</v>
      </c>
      <c r="K141" s="188"/>
      <c r="L141" s="189"/>
      <c r="M141" s="190" t="s">
        <v>1</v>
      </c>
      <c r="N141" s="191" t="s">
        <v>50</v>
      </c>
      <c r="O141" s="59"/>
      <c r="P141" s="156">
        <f>O141*H141</f>
        <v>0</v>
      </c>
      <c r="Q141" s="156">
        <v>1</v>
      </c>
      <c r="R141" s="156">
        <f>Q141*H141</f>
        <v>8.9600000000000009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192</v>
      </c>
      <c r="AT141" s="158" t="s">
        <v>189</v>
      </c>
      <c r="AU141" s="158" t="s">
        <v>21</v>
      </c>
      <c r="AY141" s="17" t="s">
        <v>146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7" t="s">
        <v>93</v>
      </c>
      <c r="BK141" s="159">
        <f>ROUND(I141*H141,2)</f>
        <v>0</v>
      </c>
      <c r="BL141" s="17" t="s">
        <v>152</v>
      </c>
      <c r="BM141" s="158" t="s">
        <v>658</v>
      </c>
    </row>
    <row r="142" spans="1:65" s="13" customFormat="1" ht="11.25">
      <c r="B142" s="160"/>
      <c r="D142" s="161" t="s">
        <v>154</v>
      </c>
      <c r="F142" s="163" t="s">
        <v>659</v>
      </c>
      <c r="H142" s="164">
        <v>8.9600000000000009</v>
      </c>
      <c r="I142" s="165"/>
      <c r="L142" s="160"/>
      <c r="M142" s="166"/>
      <c r="N142" s="167"/>
      <c r="O142" s="167"/>
      <c r="P142" s="167"/>
      <c r="Q142" s="167"/>
      <c r="R142" s="167"/>
      <c r="S142" s="167"/>
      <c r="T142" s="168"/>
      <c r="AT142" s="162" t="s">
        <v>154</v>
      </c>
      <c r="AU142" s="162" t="s">
        <v>21</v>
      </c>
      <c r="AV142" s="13" t="s">
        <v>21</v>
      </c>
      <c r="AW142" s="13" t="s">
        <v>3</v>
      </c>
      <c r="AX142" s="13" t="s">
        <v>93</v>
      </c>
      <c r="AY142" s="162" t="s">
        <v>146</v>
      </c>
    </row>
    <row r="143" spans="1:65" s="12" customFormat="1" ht="22.9" customHeight="1">
      <c r="B143" s="132"/>
      <c r="D143" s="133" t="s">
        <v>84</v>
      </c>
      <c r="E143" s="143" t="s">
        <v>21</v>
      </c>
      <c r="F143" s="143" t="s">
        <v>660</v>
      </c>
      <c r="I143" s="135"/>
      <c r="J143" s="144">
        <f>BK143</f>
        <v>0</v>
      </c>
      <c r="L143" s="132"/>
      <c r="M143" s="137"/>
      <c r="N143" s="138"/>
      <c r="O143" s="138"/>
      <c r="P143" s="139">
        <f>P144</f>
        <v>0</v>
      </c>
      <c r="Q143" s="138"/>
      <c r="R143" s="139">
        <f>R144</f>
        <v>4.5126799999999996</v>
      </c>
      <c r="S143" s="138"/>
      <c r="T143" s="140">
        <f>T144</f>
        <v>0</v>
      </c>
      <c r="AR143" s="133" t="s">
        <v>93</v>
      </c>
      <c r="AT143" s="141" t="s">
        <v>84</v>
      </c>
      <c r="AU143" s="141" t="s">
        <v>93</v>
      </c>
      <c r="AY143" s="133" t="s">
        <v>146</v>
      </c>
      <c r="BK143" s="142">
        <f>BK144</f>
        <v>0</v>
      </c>
    </row>
    <row r="144" spans="1:65" s="2" customFormat="1" ht="24.2" customHeight="1">
      <c r="A144" s="33"/>
      <c r="B144" s="145"/>
      <c r="C144" s="146" t="s">
        <v>192</v>
      </c>
      <c r="D144" s="146" t="s">
        <v>148</v>
      </c>
      <c r="E144" s="147" t="s">
        <v>661</v>
      </c>
      <c r="F144" s="148" t="s">
        <v>662</v>
      </c>
      <c r="G144" s="149" t="s">
        <v>211</v>
      </c>
      <c r="H144" s="150">
        <v>2</v>
      </c>
      <c r="I144" s="151"/>
      <c r="J144" s="152">
        <f>ROUND(I144*H144,2)</f>
        <v>0</v>
      </c>
      <c r="K144" s="153"/>
      <c r="L144" s="34"/>
      <c r="M144" s="154" t="s">
        <v>1</v>
      </c>
      <c r="N144" s="155" t="s">
        <v>50</v>
      </c>
      <c r="O144" s="59"/>
      <c r="P144" s="156">
        <f>O144*H144</f>
        <v>0</v>
      </c>
      <c r="Q144" s="156">
        <v>2.2563399999999998</v>
      </c>
      <c r="R144" s="156">
        <f>Q144*H144</f>
        <v>4.5126799999999996</v>
      </c>
      <c r="S144" s="156">
        <v>0</v>
      </c>
      <c r="T144" s="15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58" t="s">
        <v>152</v>
      </c>
      <c r="AT144" s="158" t="s">
        <v>148</v>
      </c>
      <c r="AU144" s="158" t="s">
        <v>21</v>
      </c>
      <c r="AY144" s="17" t="s">
        <v>146</v>
      </c>
      <c r="BE144" s="159">
        <f>IF(N144="základní",J144,0)</f>
        <v>0</v>
      </c>
      <c r="BF144" s="159">
        <f>IF(N144="snížená",J144,0)</f>
        <v>0</v>
      </c>
      <c r="BG144" s="159">
        <f>IF(N144="zákl. přenesená",J144,0)</f>
        <v>0</v>
      </c>
      <c r="BH144" s="159">
        <f>IF(N144="sníž. přenesená",J144,0)</f>
        <v>0</v>
      </c>
      <c r="BI144" s="159">
        <f>IF(N144="nulová",J144,0)</f>
        <v>0</v>
      </c>
      <c r="BJ144" s="17" t="s">
        <v>93</v>
      </c>
      <c r="BK144" s="159">
        <f>ROUND(I144*H144,2)</f>
        <v>0</v>
      </c>
      <c r="BL144" s="17" t="s">
        <v>152</v>
      </c>
      <c r="BM144" s="158" t="s">
        <v>663</v>
      </c>
    </row>
    <row r="145" spans="1:65" s="12" customFormat="1" ht="22.9" customHeight="1">
      <c r="B145" s="132"/>
      <c r="D145" s="133" t="s">
        <v>84</v>
      </c>
      <c r="E145" s="143" t="s">
        <v>192</v>
      </c>
      <c r="F145" s="143" t="s">
        <v>207</v>
      </c>
      <c r="I145" s="135"/>
      <c r="J145" s="144">
        <f>BK145</f>
        <v>0</v>
      </c>
      <c r="L145" s="132"/>
      <c r="M145" s="137"/>
      <c r="N145" s="138"/>
      <c r="O145" s="138"/>
      <c r="P145" s="139">
        <f>SUM(P146:P148)</f>
        <v>0</v>
      </c>
      <c r="Q145" s="138"/>
      <c r="R145" s="139">
        <f>SUM(R146:R148)</f>
        <v>8.372000000000001E-3</v>
      </c>
      <c r="S145" s="138"/>
      <c r="T145" s="140">
        <f>SUM(T146:T148)</f>
        <v>0</v>
      </c>
      <c r="AR145" s="133" t="s">
        <v>93</v>
      </c>
      <c r="AT145" s="141" t="s">
        <v>84</v>
      </c>
      <c r="AU145" s="141" t="s">
        <v>93</v>
      </c>
      <c r="AY145" s="133" t="s">
        <v>146</v>
      </c>
      <c r="BK145" s="142">
        <f>SUM(BK146:BK148)</f>
        <v>0</v>
      </c>
    </row>
    <row r="146" spans="1:65" s="2" customFormat="1" ht="14.45" customHeight="1">
      <c r="A146" s="33"/>
      <c r="B146" s="145"/>
      <c r="C146" s="146" t="s">
        <v>203</v>
      </c>
      <c r="D146" s="146" t="s">
        <v>148</v>
      </c>
      <c r="E146" s="147" t="s">
        <v>595</v>
      </c>
      <c r="F146" s="148" t="s">
        <v>664</v>
      </c>
      <c r="G146" s="149" t="s">
        <v>165</v>
      </c>
      <c r="H146" s="150">
        <v>30.8</v>
      </c>
      <c r="I146" s="151"/>
      <c r="J146" s="152">
        <f>ROUND(I146*H146,2)</f>
        <v>0</v>
      </c>
      <c r="K146" s="153"/>
      <c r="L146" s="34"/>
      <c r="M146" s="154" t="s">
        <v>1</v>
      </c>
      <c r="N146" s="155" t="s">
        <v>50</v>
      </c>
      <c r="O146" s="59"/>
      <c r="P146" s="156">
        <f>O146*H146</f>
        <v>0</v>
      </c>
      <c r="Q146" s="156">
        <v>1.9000000000000001E-4</v>
      </c>
      <c r="R146" s="156">
        <f>Q146*H146</f>
        <v>5.8520000000000004E-3</v>
      </c>
      <c r="S146" s="156">
        <v>0</v>
      </c>
      <c r="T146" s="15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58" t="s">
        <v>152</v>
      </c>
      <c r="AT146" s="158" t="s">
        <v>148</v>
      </c>
      <c r="AU146" s="158" t="s">
        <v>21</v>
      </c>
      <c r="AY146" s="17" t="s">
        <v>146</v>
      </c>
      <c r="BE146" s="159">
        <f>IF(N146="základní",J146,0)</f>
        <v>0</v>
      </c>
      <c r="BF146" s="159">
        <f>IF(N146="snížená",J146,0)</f>
        <v>0</v>
      </c>
      <c r="BG146" s="159">
        <f>IF(N146="zákl. přenesená",J146,0)</f>
        <v>0</v>
      </c>
      <c r="BH146" s="159">
        <f>IF(N146="sníž. přenesená",J146,0)</f>
        <v>0</v>
      </c>
      <c r="BI146" s="159">
        <f>IF(N146="nulová",J146,0)</f>
        <v>0</v>
      </c>
      <c r="BJ146" s="17" t="s">
        <v>93</v>
      </c>
      <c r="BK146" s="159">
        <f>ROUND(I146*H146,2)</f>
        <v>0</v>
      </c>
      <c r="BL146" s="17" t="s">
        <v>152</v>
      </c>
      <c r="BM146" s="158" t="s">
        <v>665</v>
      </c>
    </row>
    <row r="147" spans="1:65" s="13" customFormat="1" ht="11.25">
      <c r="B147" s="160"/>
      <c r="D147" s="161" t="s">
        <v>154</v>
      </c>
      <c r="F147" s="163" t="s">
        <v>666</v>
      </c>
      <c r="H147" s="164">
        <v>30.8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154</v>
      </c>
      <c r="AU147" s="162" t="s">
        <v>21</v>
      </c>
      <c r="AV147" s="13" t="s">
        <v>21</v>
      </c>
      <c r="AW147" s="13" t="s">
        <v>3</v>
      </c>
      <c r="AX147" s="13" t="s">
        <v>93</v>
      </c>
      <c r="AY147" s="162" t="s">
        <v>146</v>
      </c>
    </row>
    <row r="148" spans="1:65" s="2" customFormat="1" ht="14.45" customHeight="1">
      <c r="A148" s="33"/>
      <c r="B148" s="145"/>
      <c r="C148" s="146" t="s">
        <v>208</v>
      </c>
      <c r="D148" s="146" t="s">
        <v>148</v>
      </c>
      <c r="E148" s="147" t="s">
        <v>600</v>
      </c>
      <c r="F148" s="148" t="s">
        <v>667</v>
      </c>
      <c r="G148" s="149" t="s">
        <v>165</v>
      </c>
      <c r="H148" s="150">
        <v>28</v>
      </c>
      <c r="I148" s="151"/>
      <c r="J148" s="152">
        <f>ROUND(I148*H148,2)</f>
        <v>0</v>
      </c>
      <c r="K148" s="153"/>
      <c r="L148" s="34"/>
      <c r="M148" s="154" t="s">
        <v>1</v>
      </c>
      <c r="N148" s="155" t="s">
        <v>50</v>
      </c>
      <c r="O148" s="59"/>
      <c r="P148" s="156">
        <f>O148*H148</f>
        <v>0</v>
      </c>
      <c r="Q148" s="156">
        <v>9.0000000000000006E-5</v>
      </c>
      <c r="R148" s="156">
        <f>Q148*H148</f>
        <v>2.5200000000000001E-3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152</v>
      </c>
      <c r="AT148" s="158" t="s">
        <v>148</v>
      </c>
      <c r="AU148" s="158" t="s">
        <v>21</v>
      </c>
      <c r="AY148" s="17" t="s">
        <v>146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7" t="s">
        <v>93</v>
      </c>
      <c r="BK148" s="159">
        <f>ROUND(I148*H148,2)</f>
        <v>0</v>
      </c>
      <c r="BL148" s="17" t="s">
        <v>152</v>
      </c>
      <c r="BM148" s="158" t="s">
        <v>668</v>
      </c>
    </row>
    <row r="149" spans="1:65" s="12" customFormat="1" ht="22.9" customHeight="1">
      <c r="B149" s="132"/>
      <c r="D149" s="133" t="s">
        <v>84</v>
      </c>
      <c r="E149" s="143" t="s">
        <v>203</v>
      </c>
      <c r="F149" s="143" t="s">
        <v>219</v>
      </c>
      <c r="I149" s="135"/>
      <c r="J149" s="144">
        <f>BK149</f>
        <v>0</v>
      </c>
      <c r="L149" s="132"/>
      <c r="M149" s="137"/>
      <c r="N149" s="138"/>
      <c r="O149" s="138"/>
      <c r="P149" s="139">
        <f>P150</f>
        <v>0</v>
      </c>
      <c r="Q149" s="138"/>
      <c r="R149" s="139">
        <f>R150</f>
        <v>0</v>
      </c>
      <c r="S149" s="138"/>
      <c r="T149" s="140">
        <f>T150</f>
        <v>0</v>
      </c>
      <c r="AR149" s="133" t="s">
        <v>93</v>
      </c>
      <c r="AT149" s="141" t="s">
        <v>84</v>
      </c>
      <c r="AU149" s="141" t="s">
        <v>93</v>
      </c>
      <c r="AY149" s="133" t="s">
        <v>146</v>
      </c>
      <c r="BK149" s="142">
        <f>BK150</f>
        <v>0</v>
      </c>
    </row>
    <row r="150" spans="1:65" s="2" customFormat="1" ht="24.2" customHeight="1">
      <c r="A150" s="33"/>
      <c r="B150" s="145"/>
      <c r="C150" s="146" t="s">
        <v>214</v>
      </c>
      <c r="D150" s="146" t="s">
        <v>148</v>
      </c>
      <c r="E150" s="147" t="s">
        <v>669</v>
      </c>
      <c r="F150" s="148" t="s">
        <v>670</v>
      </c>
      <c r="G150" s="149" t="s">
        <v>472</v>
      </c>
      <c r="H150" s="150">
        <v>2</v>
      </c>
      <c r="I150" s="151"/>
      <c r="J150" s="152">
        <f>ROUND(I150*H150,2)</f>
        <v>0</v>
      </c>
      <c r="K150" s="153"/>
      <c r="L150" s="34"/>
      <c r="M150" s="154" t="s">
        <v>1</v>
      </c>
      <c r="N150" s="155" t="s">
        <v>50</v>
      </c>
      <c r="O150" s="59"/>
      <c r="P150" s="156">
        <f>O150*H150</f>
        <v>0</v>
      </c>
      <c r="Q150" s="156">
        <v>0</v>
      </c>
      <c r="R150" s="156">
        <f>Q150*H150</f>
        <v>0</v>
      </c>
      <c r="S150" s="156">
        <v>0</v>
      </c>
      <c r="T150" s="15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58" t="s">
        <v>152</v>
      </c>
      <c r="AT150" s="158" t="s">
        <v>148</v>
      </c>
      <c r="AU150" s="158" t="s">
        <v>21</v>
      </c>
      <c r="AY150" s="17" t="s">
        <v>146</v>
      </c>
      <c r="BE150" s="159">
        <f>IF(N150="základní",J150,0)</f>
        <v>0</v>
      </c>
      <c r="BF150" s="159">
        <f>IF(N150="snížená",J150,0)</f>
        <v>0</v>
      </c>
      <c r="BG150" s="159">
        <f>IF(N150="zákl. přenesená",J150,0)</f>
        <v>0</v>
      </c>
      <c r="BH150" s="159">
        <f>IF(N150="sníž. přenesená",J150,0)</f>
        <v>0</v>
      </c>
      <c r="BI150" s="159">
        <f>IF(N150="nulová",J150,0)</f>
        <v>0</v>
      </c>
      <c r="BJ150" s="17" t="s">
        <v>93</v>
      </c>
      <c r="BK150" s="159">
        <f>ROUND(I150*H150,2)</f>
        <v>0</v>
      </c>
      <c r="BL150" s="17" t="s">
        <v>152</v>
      </c>
      <c r="BM150" s="158" t="s">
        <v>671</v>
      </c>
    </row>
    <row r="151" spans="1:65" s="12" customFormat="1" ht="22.9" customHeight="1">
      <c r="B151" s="132"/>
      <c r="D151" s="133" t="s">
        <v>84</v>
      </c>
      <c r="E151" s="143" t="s">
        <v>306</v>
      </c>
      <c r="F151" s="143" t="s">
        <v>307</v>
      </c>
      <c r="I151" s="135"/>
      <c r="J151" s="144">
        <f>BK151</f>
        <v>0</v>
      </c>
      <c r="L151" s="132"/>
      <c r="M151" s="137"/>
      <c r="N151" s="138"/>
      <c r="O151" s="138"/>
      <c r="P151" s="139">
        <f>P152</f>
        <v>0</v>
      </c>
      <c r="Q151" s="138"/>
      <c r="R151" s="139">
        <f>R152</f>
        <v>0</v>
      </c>
      <c r="S151" s="138"/>
      <c r="T151" s="140">
        <f>T152</f>
        <v>0</v>
      </c>
      <c r="AR151" s="133" t="s">
        <v>93</v>
      </c>
      <c r="AT151" s="141" t="s">
        <v>84</v>
      </c>
      <c r="AU151" s="141" t="s">
        <v>93</v>
      </c>
      <c r="AY151" s="133" t="s">
        <v>146</v>
      </c>
      <c r="BK151" s="142">
        <f>BK152</f>
        <v>0</v>
      </c>
    </row>
    <row r="152" spans="1:65" s="2" customFormat="1" ht="24.2" customHeight="1">
      <c r="A152" s="33"/>
      <c r="B152" s="145"/>
      <c r="C152" s="146" t="s">
        <v>220</v>
      </c>
      <c r="D152" s="146" t="s">
        <v>148</v>
      </c>
      <c r="E152" s="147" t="s">
        <v>628</v>
      </c>
      <c r="F152" s="148" t="s">
        <v>629</v>
      </c>
      <c r="G152" s="149" t="s">
        <v>288</v>
      </c>
      <c r="H152" s="150">
        <v>13.481</v>
      </c>
      <c r="I152" s="151"/>
      <c r="J152" s="152">
        <f>ROUND(I152*H152,2)</f>
        <v>0</v>
      </c>
      <c r="K152" s="153"/>
      <c r="L152" s="34"/>
      <c r="M152" s="154" t="s">
        <v>1</v>
      </c>
      <c r="N152" s="155" t="s">
        <v>50</v>
      </c>
      <c r="O152" s="59"/>
      <c r="P152" s="156">
        <f>O152*H152</f>
        <v>0</v>
      </c>
      <c r="Q152" s="156">
        <v>0</v>
      </c>
      <c r="R152" s="156">
        <f>Q152*H152</f>
        <v>0</v>
      </c>
      <c r="S152" s="156">
        <v>0</v>
      </c>
      <c r="T152" s="157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58" t="s">
        <v>152</v>
      </c>
      <c r="AT152" s="158" t="s">
        <v>148</v>
      </c>
      <c r="AU152" s="158" t="s">
        <v>21</v>
      </c>
      <c r="AY152" s="17" t="s">
        <v>146</v>
      </c>
      <c r="BE152" s="159">
        <f>IF(N152="základní",J152,0)</f>
        <v>0</v>
      </c>
      <c r="BF152" s="159">
        <f>IF(N152="snížená",J152,0)</f>
        <v>0</v>
      </c>
      <c r="BG152" s="159">
        <f>IF(N152="zákl. přenesená",J152,0)</f>
        <v>0</v>
      </c>
      <c r="BH152" s="159">
        <f>IF(N152="sníž. přenesená",J152,0)</f>
        <v>0</v>
      </c>
      <c r="BI152" s="159">
        <f>IF(N152="nulová",J152,0)</f>
        <v>0</v>
      </c>
      <c r="BJ152" s="17" t="s">
        <v>93</v>
      </c>
      <c r="BK152" s="159">
        <f>ROUND(I152*H152,2)</f>
        <v>0</v>
      </c>
      <c r="BL152" s="17" t="s">
        <v>152</v>
      </c>
      <c r="BM152" s="158" t="s">
        <v>672</v>
      </c>
    </row>
    <row r="153" spans="1:65" s="12" customFormat="1" ht="25.9" customHeight="1">
      <c r="B153" s="132"/>
      <c r="D153" s="133" t="s">
        <v>84</v>
      </c>
      <c r="E153" s="134" t="s">
        <v>673</v>
      </c>
      <c r="F153" s="134" t="s">
        <v>674</v>
      </c>
      <c r="I153" s="135"/>
      <c r="J153" s="136">
        <f>BK153</f>
        <v>0</v>
      </c>
      <c r="L153" s="132"/>
      <c r="M153" s="137"/>
      <c r="N153" s="138"/>
      <c r="O153" s="138"/>
      <c r="P153" s="139">
        <f>P154+P189</f>
        <v>0</v>
      </c>
      <c r="Q153" s="138"/>
      <c r="R153" s="139">
        <f>R154+R189</f>
        <v>0.37794</v>
      </c>
      <c r="S153" s="138"/>
      <c r="T153" s="140">
        <f>T154+T189</f>
        <v>1.4999999999999999E-2</v>
      </c>
      <c r="AR153" s="133" t="s">
        <v>21</v>
      </c>
      <c r="AT153" s="141" t="s">
        <v>84</v>
      </c>
      <c r="AU153" s="141" t="s">
        <v>85</v>
      </c>
      <c r="AY153" s="133" t="s">
        <v>146</v>
      </c>
      <c r="BK153" s="142">
        <f>BK154+BK189</f>
        <v>0</v>
      </c>
    </row>
    <row r="154" spans="1:65" s="12" customFormat="1" ht="22.9" customHeight="1">
      <c r="B154" s="132"/>
      <c r="D154" s="133" t="s">
        <v>84</v>
      </c>
      <c r="E154" s="143" t="s">
        <v>675</v>
      </c>
      <c r="F154" s="143" t="s">
        <v>676</v>
      </c>
      <c r="I154" s="135"/>
      <c r="J154" s="144">
        <f>BK154</f>
        <v>0</v>
      </c>
      <c r="L154" s="132"/>
      <c r="M154" s="137"/>
      <c r="N154" s="138"/>
      <c r="O154" s="138"/>
      <c r="P154" s="139">
        <f>SUM(P155:P188)</f>
        <v>0</v>
      </c>
      <c r="Q154" s="138"/>
      <c r="R154" s="139">
        <f>SUM(R155:R188)</f>
        <v>0.37794</v>
      </c>
      <c r="S154" s="138"/>
      <c r="T154" s="140">
        <f>SUM(T155:T188)</f>
        <v>1.4999999999999999E-2</v>
      </c>
      <c r="AR154" s="133" t="s">
        <v>21</v>
      </c>
      <c r="AT154" s="141" t="s">
        <v>84</v>
      </c>
      <c r="AU154" s="141" t="s">
        <v>93</v>
      </c>
      <c r="AY154" s="133" t="s">
        <v>146</v>
      </c>
      <c r="BK154" s="142">
        <f>SUM(BK155:BK188)</f>
        <v>0</v>
      </c>
    </row>
    <row r="155" spans="1:65" s="2" customFormat="1" ht="37.9" customHeight="1">
      <c r="A155" s="33"/>
      <c r="B155" s="145"/>
      <c r="C155" s="146" t="s">
        <v>225</v>
      </c>
      <c r="D155" s="146" t="s">
        <v>148</v>
      </c>
      <c r="E155" s="147" t="s">
        <v>677</v>
      </c>
      <c r="F155" s="148" t="s">
        <v>678</v>
      </c>
      <c r="G155" s="149" t="s">
        <v>165</v>
      </c>
      <c r="H155" s="150">
        <v>36</v>
      </c>
      <c r="I155" s="151"/>
      <c r="J155" s="152">
        <f>ROUND(I155*H155,2)</f>
        <v>0</v>
      </c>
      <c r="K155" s="153"/>
      <c r="L155" s="34"/>
      <c r="M155" s="154" t="s">
        <v>1</v>
      </c>
      <c r="N155" s="155" t="s">
        <v>50</v>
      </c>
      <c r="O155" s="59"/>
      <c r="P155" s="156">
        <f>O155*H155</f>
        <v>0</v>
      </c>
      <c r="Q155" s="156">
        <v>0</v>
      </c>
      <c r="R155" s="156">
        <f>Q155*H155</f>
        <v>0</v>
      </c>
      <c r="S155" s="156">
        <v>0</v>
      </c>
      <c r="T155" s="157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58" t="s">
        <v>243</v>
      </c>
      <c r="AT155" s="158" t="s">
        <v>148</v>
      </c>
      <c r="AU155" s="158" t="s">
        <v>21</v>
      </c>
      <c r="AY155" s="17" t="s">
        <v>146</v>
      </c>
      <c r="BE155" s="159">
        <f>IF(N155="základní",J155,0)</f>
        <v>0</v>
      </c>
      <c r="BF155" s="159">
        <f>IF(N155="snížená",J155,0)</f>
        <v>0</v>
      </c>
      <c r="BG155" s="159">
        <f>IF(N155="zákl. přenesená",J155,0)</f>
        <v>0</v>
      </c>
      <c r="BH155" s="159">
        <f>IF(N155="sníž. přenesená",J155,0)</f>
        <v>0</v>
      </c>
      <c r="BI155" s="159">
        <f>IF(N155="nulová",J155,0)</f>
        <v>0</v>
      </c>
      <c r="BJ155" s="17" t="s">
        <v>93</v>
      </c>
      <c r="BK155" s="159">
        <f>ROUND(I155*H155,2)</f>
        <v>0</v>
      </c>
      <c r="BL155" s="17" t="s">
        <v>243</v>
      </c>
      <c r="BM155" s="158" t="s">
        <v>679</v>
      </c>
    </row>
    <row r="156" spans="1:65" s="2" customFormat="1" ht="24.2" customHeight="1">
      <c r="A156" s="33"/>
      <c r="B156" s="145"/>
      <c r="C156" s="181" t="s">
        <v>232</v>
      </c>
      <c r="D156" s="181" t="s">
        <v>189</v>
      </c>
      <c r="E156" s="182" t="s">
        <v>680</v>
      </c>
      <c r="F156" s="183" t="s">
        <v>681</v>
      </c>
      <c r="G156" s="184" t="s">
        <v>165</v>
      </c>
      <c r="H156" s="185">
        <v>37.799999999999997</v>
      </c>
      <c r="I156" s="186"/>
      <c r="J156" s="187">
        <f>ROUND(I156*H156,2)</f>
        <v>0</v>
      </c>
      <c r="K156" s="188"/>
      <c r="L156" s="189"/>
      <c r="M156" s="190" t="s">
        <v>1</v>
      </c>
      <c r="N156" s="191" t="s">
        <v>50</v>
      </c>
      <c r="O156" s="59"/>
      <c r="P156" s="156">
        <f>O156*H156</f>
        <v>0</v>
      </c>
      <c r="Q156" s="156">
        <v>2.7E-4</v>
      </c>
      <c r="R156" s="156">
        <f>Q156*H156</f>
        <v>1.0206E-2</v>
      </c>
      <c r="S156" s="156">
        <v>0</v>
      </c>
      <c r="T156" s="15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578</v>
      </c>
      <c r="AT156" s="158" t="s">
        <v>189</v>
      </c>
      <c r="AU156" s="158" t="s">
        <v>21</v>
      </c>
      <c r="AY156" s="17" t="s">
        <v>146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7" t="s">
        <v>93</v>
      </c>
      <c r="BK156" s="159">
        <f>ROUND(I156*H156,2)</f>
        <v>0</v>
      </c>
      <c r="BL156" s="17" t="s">
        <v>243</v>
      </c>
      <c r="BM156" s="158" t="s">
        <v>682</v>
      </c>
    </row>
    <row r="157" spans="1:65" s="13" customFormat="1" ht="11.25">
      <c r="B157" s="160"/>
      <c r="D157" s="161" t="s">
        <v>154</v>
      </c>
      <c r="F157" s="163" t="s">
        <v>683</v>
      </c>
      <c r="H157" s="164">
        <v>37.799999999999997</v>
      </c>
      <c r="I157" s="165"/>
      <c r="L157" s="160"/>
      <c r="M157" s="166"/>
      <c r="N157" s="167"/>
      <c r="O157" s="167"/>
      <c r="P157" s="167"/>
      <c r="Q157" s="167"/>
      <c r="R157" s="167"/>
      <c r="S157" s="167"/>
      <c r="T157" s="168"/>
      <c r="AT157" s="162" t="s">
        <v>154</v>
      </c>
      <c r="AU157" s="162" t="s">
        <v>21</v>
      </c>
      <c r="AV157" s="13" t="s">
        <v>21</v>
      </c>
      <c r="AW157" s="13" t="s">
        <v>3</v>
      </c>
      <c r="AX157" s="13" t="s">
        <v>93</v>
      </c>
      <c r="AY157" s="162" t="s">
        <v>146</v>
      </c>
    </row>
    <row r="158" spans="1:65" s="2" customFormat="1" ht="37.9" customHeight="1">
      <c r="A158" s="33"/>
      <c r="B158" s="145"/>
      <c r="C158" s="146" t="s">
        <v>8</v>
      </c>
      <c r="D158" s="146" t="s">
        <v>148</v>
      </c>
      <c r="E158" s="147" t="s">
        <v>684</v>
      </c>
      <c r="F158" s="148" t="s">
        <v>685</v>
      </c>
      <c r="G158" s="149" t="s">
        <v>165</v>
      </c>
      <c r="H158" s="150">
        <v>2</v>
      </c>
      <c r="I158" s="151"/>
      <c r="J158" s="152">
        <f>ROUND(I158*H158,2)</f>
        <v>0</v>
      </c>
      <c r="K158" s="153"/>
      <c r="L158" s="34"/>
      <c r="M158" s="154" t="s">
        <v>1</v>
      </c>
      <c r="N158" s="155" t="s">
        <v>50</v>
      </c>
      <c r="O158" s="59"/>
      <c r="P158" s="156">
        <f>O158*H158</f>
        <v>0</v>
      </c>
      <c r="Q158" s="156">
        <v>0</v>
      </c>
      <c r="R158" s="156">
        <f>Q158*H158</f>
        <v>0</v>
      </c>
      <c r="S158" s="156">
        <v>0</v>
      </c>
      <c r="T158" s="15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58" t="s">
        <v>243</v>
      </c>
      <c r="AT158" s="158" t="s">
        <v>148</v>
      </c>
      <c r="AU158" s="158" t="s">
        <v>21</v>
      </c>
      <c r="AY158" s="17" t="s">
        <v>146</v>
      </c>
      <c r="BE158" s="159">
        <f>IF(N158="základní",J158,0)</f>
        <v>0</v>
      </c>
      <c r="BF158" s="159">
        <f>IF(N158="snížená",J158,0)</f>
        <v>0</v>
      </c>
      <c r="BG158" s="159">
        <f>IF(N158="zákl. přenesená",J158,0)</f>
        <v>0</v>
      </c>
      <c r="BH158" s="159">
        <f>IF(N158="sníž. přenesená",J158,0)</f>
        <v>0</v>
      </c>
      <c r="BI158" s="159">
        <f>IF(N158="nulová",J158,0)</f>
        <v>0</v>
      </c>
      <c r="BJ158" s="17" t="s">
        <v>93</v>
      </c>
      <c r="BK158" s="159">
        <f>ROUND(I158*H158,2)</f>
        <v>0</v>
      </c>
      <c r="BL158" s="17" t="s">
        <v>243</v>
      </c>
      <c r="BM158" s="158" t="s">
        <v>686</v>
      </c>
    </row>
    <row r="159" spans="1:65" s="2" customFormat="1" ht="14.45" customHeight="1">
      <c r="A159" s="33"/>
      <c r="B159" s="145"/>
      <c r="C159" s="181" t="s">
        <v>243</v>
      </c>
      <c r="D159" s="181" t="s">
        <v>189</v>
      </c>
      <c r="E159" s="182" t="s">
        <v>687</v>
      </c>
      <c r="F159" s="183" t="s">
        <v>688</v>
      </c>
      <c r="G159" s="184" t="s">
        <v>165</v>
      </c>
      <c r="H159" s="185">
        <v>2.1</v>
      </c>
      <c r="I159" s="186"/>
      <c r="J159" s="187">
        <f>ROUND(I159*H159,2)</f>
        <v>0</v>
      </c>
      <c r="K159" s="188"/>
      <c r="L159" s="189"/>
      <c r="M159" s="190" t="s">
        <v>1</v>
      </c>
      <c r="N159" s="191" t="s">
        <v>50</v>
      </c>
      <c r="O159" s="59"/>
      <c r="P159" s="156">
        <f>O159*H159</f>
        <v>0</v>
      </c>
      <c r="Q159" s="156">
        <v>8.1399999999999997E-3</v>
      </c>
      <c r="R159" s="156">
        <f>Q159*H159</f>
        <v>1.7094000000000002E-2</v>
      </c>
      <c r="S159" s="156">
        <v>0</v>
      </c>
      <c r="T159" s="15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8" t="s">
        <v>578</v>
      </c>
      <c r="AT159" s="158" t="s">
        <v>189</v>
      </c>
      <c r="AU159" s="158" t="s">
        <v>21</v>
      </c>
      <c r="AY159" s="17" t="s">
        <v>146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7" t="s">
        <v>93</v>
      </c>
      <c r="BK159" s="159">
        <f>ROUND(I159*H159,2)</f>
        <v>0</v>
      </c>
      <c r="BL159" s="17" t="s">
        <v>243</v>
      </c>
      <c r="BM159" s="158" t="s">
        <v>689</v>
      </c>
    </row>
    <row r="160" spans="1:65" s="13" customFormat="1" ht="11.25">
      <c r="B160" s="160"/>
      <c r="D160" s="161" t="s">
        <v>154</v>
      </c>
      <c r="F160" s="163" t="s">
        <v>690</v>
      </c>
      <c r="H160" s="164">
        <v>2.1</v>
      </c>
      <c r="I160" s="165"/>
      <c r="L160" s="160"/>
      <c r="M160" s="166"/>
      <c r="N160" s="167"/>
      <c r="O160" s="167"/>
      <c r="P160" s="167"/>
      <c r="Q160" s="167"/>
      <c r="R160" s="167"/>
      <c r="S160" s="167"/>
      <c r="T160" s="168"/>
      <c r="AT160" s="162" t="s">
        <v>154</v>
      </c>
      <c r="AU160" s="162" t="s">
        <v>21</v>
      </c>
      <c r="AV160" s="13" t="s">
        <v>21</v>
      </c>
      <c r="AW160" s="13" t="s">
        <v>3</v>
      </c>
      <c r="AX160" s="13" t="s">
        <v>93</v>
      </c>
      <c r="AY160" s="162" t="s">
        <v>146</v>
      </c>
    </row>
    <row r="161" spans="1:65" s="2" customFormat="1" ht="37.9" customHeight="1">
      <c r="A161" s="33"/>
      <c r="B161" s="145"/>
      <c r="C161" s="146" t="s">
        <v>250</v>
      </c>
      <c r="D161" s="146" t="s">
        <v>148</v>
      </c>
      <c r="E161" s="147" t="s">
        <v>691</v>
      </c>
      <c r="F161" s="148" t="s">
        <v>692</v>
      </c>
      <c r="G161" s="149" t="s">
        <v>165</v>
      </c>
      <c r="H161" s="150">
        <v>20</v>
      </c>
      <c r="I161" s="151"/>
      <c r="J161" s="152">
        <f>ROUND(I161*H161,2)</f>
        <v>0</v>
      </c>
      <c r="K161" s="153"/>
      <c r="L161" s="34"/>
      <c r="M161" s="154" t="s">
        <v>1</v>
      </c>
      <c r="N161" s="155" t="s">
        <v>50</v>
      </c>
      <c r="O161" s="59"/>
      <c r="P161" s="156">
        <f>O161*H161</f>
        <v>0</v>
      </c>
      <c r="Q161" s="156">
        <v>0</v>
      </c>
      <c r="R161" s="156">
        <f>Q161*H161</f>
        <v>0</v>
      </c>
      <c r="S161" s="156">
        <v>0</v>
      </c>
      <c r="T161" s="15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243</v>
      </c>
      <c r="AT161" s="158" t="s">
        <v>148</v>
      </c>
      <c r="AU161" s="158" t="s">
        <v>21</v>
      </c>
      <c r="AY161" s="17" t="s">
        <v>146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7" t="s">
        <v>93</v>
      </c>
      <c r="BK161" s="159">
        <f>ROUND(I161*H161,2)</f>
        <v>0</v>
      </c>
      <c r="BL161" s="17" t="s">
        <v>243</v>
      </c>
      <c r="BM161" s="158" t="s">
        <v>693</v>
      </c>
    </row>
    <row r="162" spans="1:65" s="2" customFormat="1" ht="24.2" customHeight="1">
      <c r="A162" s="33"/>
      <c r="B162" s="145"/>
      <c r="C162" s="181" t="s">
        <v>257</v>
      </c>
      <c r="D162" s="181" t="s">
        <v>189</v>
      </c>
      <c r="E162" s="182" t="s">
        <v>694</v>
      </c>
      <c r="F162" s="183" t="s">
        <v>695</v>
      </c>
      <c r="G162" s="184" t="s">
        <v>165</v>
      </c>
      <c r="H162" s="185">
        <v>21</v>
      </c>
      <c r="I162" s="186"/>
      <c r="J162" s="187">
        <f>ROUND(I162*H162,2)</f>
        <v>0</v>
      </c>
      <c r="K162" s="188"/>
      <c r="L162" s="189"/>
      <c r="M162" s="190" t="s">
        <v>1</v>
      </c>
      <c r="N162" s="191" t="s">
        <v>50</v>
      </c>
      <c r="O162" s="59"/>
      <c r="P162" s="156">
        <f>O162*H162</f>
        <v>0</v>
      </c>
      <c r="Q162" s="156">
        <v>1.2E-4</v>
      </c>
      <c r="R162" s="156">
        <f>Q162*H162</f>
        <v>2.5200000000000001E-3</v>
      </c>
      <c r="S162" s="156">
        <v>0</v>
      </c>
      <c r="T162" s="157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58" t="s">
        <v>578</v>
      </c>
      <c r="AT162" s="158" t="s">
        <v>189</v>
      </c>
      <c r="AU162" s="158" t="s">
        <v>21</v>
      </c>
      <c r="AY162" s="17" t="s">
        <v>146</v>
      </c>
      <c r="BE162" s="159">
        <f>IF(N162="základní",J162,0)</f>
        <v>0</v>
      </c>
      <c r="BF162" s="159">
        <f>IF(N162="snížená",J162,0)</f>
        <v>0</v>
      </c>
      <c r="BG162" s="159">
        <f>IF(N162="zákl. přenesená",J162,0)</f>
        <v>0</v>
      </c>
      <c r="BH162" s="159">
        <f>IF(N162="sníž. přenesená",J162,0)</f>
        <v>0</v>
      </c>
      <c r="BI162" s="159">
        <f>IF(N162="nulová",J162,0)</f>
        <v>0</v>
      </c>
      <c r="BJ162" s="17" t="s">
        <v>93</v>
      </c>
      <c r="BK162" s="159">
        <f>ROUND(I162*H162,2)</f>
        <v>0</v>
      </c>
      <c r="BL162" s="17" t="s">
        <v>243</v>
      </c>
      <c r="BM162" s="158" t="s">
        <v>696</v>
      </c>
    </row>
    <row r="163" spans="1:65" s="13" customFormat="1" ht="11.25">
      <c r="B163" s="160"/>
      <c r="D163" s="161" t="s">
        <v>154</v>
      </c>
      <c r="F163" s="163" t="s">
        <v>697</v>
      </c>
      <c r="H163" s="164">
        <v>21</v>
      </c>
      <c r="I163" s="165"/>
      <c r="L163" s="160"/>
      <c r="M163" s="166"/>
      <c r="N163" s="167"/>
      <c r="O163" s="167"/>
      <c r="P163" s="167"/>
      <c r="Q163" s="167"/>
      <c r="R163" s="167"/>
      <c r="S163" s="167"/>
      <c r="T163" s="168"/>
      <c r="AT163" s="162" t="s">
        <v>154</v>
      </c>
      <c r="AU163" s="162" t="s">
        <v>21</v>
      </c>
      <c r="AV163" s="13" t="s">
        <v>21</v>
      </c>
      <c r="AW163" s="13" t="s">
        <v>3</v>
      </c>
      <c r="AX163" s="13" t="s">
        <v>93</v>
      </c>
      <c r="AY163" s="162" t="s">
        <v>146</v>
      </c>
    </row>
    <row r="164" spans="1:65" s="2" customFormat="1" ht="24.2" customHeight="1">
      <c r="A164" s="33"/>
      <c r="B164" s="145"/>
      <c r="C164" s="146" t="s">
        <v>264</v>
      </c>
      <c r="D164" s="146" t="s">
        <v>148</v>
      </c>
      <c r="E164" s="147" t="s">
        <v>698</v>
      </c>
      <c r="F164" s="148" t="s">
        <v>699</v>
      </c>
      <c r="G164" s="149" t="s">
        <v>165</v>
      </c>
      <c r="H164" s="150">
        <v>40</v>
      </c>
      <c r="I164" s="151"/>
      <c r="J164" s="152">
        <f>ROUND(I164*H164,2)</f>
        <v>0</v>
      </c>
      <c r="K164" s="153"/>
      <c r="L164" s="34"/>
      <c r="M164" s="154" t="s">
        <v>1</v>
      </c>
      <c r="N164" s="155" t="s">
        <v>50</v>
      </c>
      <c r="O164" s="59"/>
      <c r="P164" s="156">
        <f>O164*H164</f>
        <v>0</v>
      </c>
      <c r="Q164" s="156">
        <v>0</v>
      </c>
      <c r="R164" s="156">
        <f>Q164*H164</f>
        <v>0</v>
      </c>
      <c r="S164" s="156">
        <v>0</v>
      </c>
      <c r="T164" s="15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58" t="s">
        <v>243</v>
      </c>
      <c r="AT164" s="158" t="s">
        <v>148</v>
      </c>
      <c r="AU164" s="158" t="s">
        <v>21</v>
      </c>
      <c r="AY164" s="17" t="s">
        <v>146</v>
      </c>
      <c r="BE164" s="159">
        <f>IF(N164="základní",J164,0)</f>
        <v>0</v>
      </c>
      <c r="BF164" s="159">
        <f>IF(N164="snížená",J164,0)</f>
        <v>0</v>
      </c>
      <c r="BG164" s="159">
        <f>IF(N164="zákl. přenesená",J164,0)</f>
        <v>0</v>
      </c>
      <c r="BH164" s="159">
        <f>IF(N164="sníž. přenesená",J164,0)</f>
        <v>0</v>
      </c>
      <c r="BI164" s="159">
        <f>IF(N164="nulová",J164,0)</f>
        <v>0</v>
      </c>
      <c r="BJ164" s="17" t="s">
        <v>93</v>
      </c>
      <c r="BK164" s="159">
        <f>ROUND(I164*H164,2)</f>
        <v>0</v>
      </c>
      <c r="BL164" s="17" t="s">
        <v>243</v>
      </c>
      <c r="BM164" s="158" t="s">
        <v>700</v>
      </c>
    </row>
    <row r="165" spans="1:65" s="2" customFormat="1" ht="14.45" customHeight="1">
      <c r="A165" s="33"/>
      <c r="B165" s="145"/>
      <c r="C165" s="181" t="s">
        <v>271</v>
      </c>
      <c r="D165" s="181" t="s">
        <v>189</v>
      </c>
      <c r="E165" s="182" t="s">
        <v>701</v>
      </c>
      <c r="F165" s="183" t="s">
        <v>702</v>
      </c>
      <c r="G165" s="184" t="s">
        <v>165</v>
      </c>
      <c r="H165" s="185">
        <v>42</v>
      </c>
      <c r="I165" s="186"/>
      <c r="J165" s="187">
        <f>ROUND(I165*H165,2)</f>
        <v>0</v>
      </c>
      <c r="K165" s="188"/>
      <c r="L165" s="189"/>
      <c r="M165" s="190" t="s">
        <v>1</v>
      </c>
      <c r="N165" s="191" t="s">
        <v>50</v>
      </c>
      <c r="O165" s="59"/>
      <c r="P165" s="156">
        <f>O165*H165</f>
        <v>0</v>
      </c>
      <c r="Q165" s="156">
        <v>6.3000000000000003E-4</v>
      </c>
      <c r="R165" s="156">
        <f>Q165*H165</f>
        <v>2.6460000000000001E-2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578</v>
      </c>
      <c r="AT165" s="158" t="s">
        <v>189</v>
      </c>
      <c r="AU165" s="158" t="s">
        <v>21</v>
      </c>
      <c r="AY165" s="17" t="s">
        <v>146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7" t="s">
        <v>93</v>
      </c>
      <c r="BK165" s="159">
        <f>ROUND(I165*H165,2)</f>
        <v>0</v>
      </c>
      <c r="BL165" s="17" t="s">
        <v>243</v>
      </c>
      <c r="BM165" s="158" t="s">
        <v>703</v>
      </c>
    </row>
    <row r="166" spans="1:65" s="13" customFormat="1" ht="11.25">
      <c r="B166" s="160"/>
      <c r="D166" s="161" t="s">
        <v>154</v>
      </c>
      <c r="F166" s="163" t="s">
        <v>704</v>
      </c>
      <c r="H166" s="164">
        <v>42</v>
      </c>
      <c r="I166" s="165"/>
      <c r="L166" s="160"/>
      <c r="M166" s="166"/>
      <c r="N166" s="167"/>
      <c r="O166" s="167"/>
      <c r="P166" s="167"/>
      <c r="Q166" s="167"/>
      <c r="R166" s="167"/>
      <c r="S166" s="167"/>
      <c r="T166" s="168"/>
      <c r="AT166" s="162" t="s">
        <v>154</v>
      </c>
      <c r="AU166" s="162" t="s">
        <v>21</v>
      </c>
      <c r="AV166" s="13" t="s">
        <v>21</v>
      </c>
      <c r="AW166" s="13" t="s">
        <v>3</v>
      </c>
      <c r="AX166" s="13" t="s">
        <v>93</v>
      </c>
      <c r="AY166" s="162" t="s">
        <v>146</v>
      </c>
    </row>
    <row r="167" spans="1:65" s="2" customFormat="1" ht="24.2" customHeight="1">
      <c r="A167" s="33"/>
      <c r="B167" s="145"/>
      <c r="C167" s="146" t="s">
        <v>7</v>
      </c>
      <c r="D167" s="146" t="s">
        <v>148</v>
      </c>
      <c r="E167" s="147" t="s">
        <v>705</v>
      </c>
      <c r="F167" s="148" t="s">
        <v>706</v>
      </c>
      <c r="G167" s="149" t="s">
        <v>217</v>
      </c>
      <c r="H167" s="150">
        <v>2</v>
      </c>
      <c r="I167" s="151"/>
      <c r="J167" s="152">
        <f>ROUND(I167*H167,2)</f>
        <v>0</v>
      </c>
      <c r="K167" s="153"/>
      <c r="L167" s="34"/>
      <c r="M167" s="154" t="s">
        <v>1</v>
      </c>
      <c r="N167" s="155" t="s">
        <v>50</v>
      </c>
      <c r="O167" s="59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8" t="s">
        <v>243</v>
      </c>
      <c r="AT167" s="158" t="s">
        <v>148</v>
      </c>
      <c r="AU167" s="158" t="s">
        <v>21</v>
      </c>
      <c r="AY167" s="17" t="s">
        <v>146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7" t="s">
        <v>93</v>
      </c>
      <c r="BK167" s="159">
        <f>ROUND(I167*H167,2)</f>
        <v>0</v>
      </c>
      <c r="BL167" s="17" t="s">
        <v>243</v>
      </c>
      <c r="BM167" s="158" t="s">
        <v>707</v>
      </c>
    </row>
    <row r="168" spans="1:65" s="2" customFormat="1" ht="14.45" customHeight="1">
      <c r="A168" s="33"/>
      <c r="B168" s="145"/>
      <c r="C168" s="181" t="s">
        <v>279</v>
      </c>
      <c r="D168" s="181" t="s">
        <v>189</v>
      </c>
      <c r="E168" s="182" t="s">
        <v>708</v>
      </c>
      <c r="F168" s="183" t="s">
        <v>709</v>
      </c>
      <c r="G168" s="184" t="s">
        <v>217</v>
      </c>
      <c r="H168" s="185">
        <v>2</v>
      </c>
      <c r="I168" s="186"/>
      <c r="J168" s="187">
        <f>ROUND(I168*H168,2)</f>
        <v>0</v>
      </c>
      <c r="K168" s="188"/>
      <c r="L168" s="189"/>
      <c r="M168" s="190" t="s">
        <v>1</v>
      </c>
      <c r="N168" s="191" t="s">
        <v>50</v>
      </c>
      <c r="O168" s="59"/>
      <c r="P168" s="156">
        <f>O168*H168</f>
        <v>0</v>
      </c>
      <c r="Q168" s="156">
        <v>0.127</v>
      </c>
      <c r="R168" s="156">
        <f>Q168*H168</f>
        <v>0.254</v>
      </c>
      <c r="S168" s="156">
        <v>0</v>
      </c>
      <c r="T168" s="15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58" t="s">
        <v>578</v>
      </c>
      <c r="AT168" s="158" t="s">
        <v>189</v>
      </c>
      <c r="AU168" s="158" t="s">
        <v>21</v>
      </c>
      <c r="AY168" s="17" t="s">
        <v>146</v>
      </c>
      <c r="BE168" s="159">
        <f>IF(N168="základní",J168,0)</f>
        <v>0</v>
      </c>
      <c r="BF168" s="159">
        <f>IF(N168="snížená",J168,0)</f>
        <v>0</v>
      </c>
      <c r="BG168" s="159">
        <f>IF(N168="zákl. přenesená",J168,0)</f>
        <v>0</v>
      </c>
      <c r="BH168" s="159">
        <f>IF(N168="sníž. přenesená",J168,0)</f>
        <v>0</v>
      </c>
      <c r="BI168" s="159">
        <f>IF(N168="nulová",J168,0)</f>
        <v>0</v>
      </c>
      <c r="BJ168" s="17" t="s">
        <v>93</v>
      </c>
      <c r="BK168" s="159">
        <f>ROUND(I168*H168,2)</f>
        <v>0</v>
      </c>
      <c r="BL168" s="17" t="s">
        <v>243</v>
      </c>
      <c r="BM168" s="158" t="s">
        <v>710</v>
      </c>
    </row>
    <row r="169" spans="1:65" s="2" customFormat="1" ht="37.9" customHeight="1">
      <c r="A169" s="33"/>
      <c r="B169" s="145"/>
      <c r="C169" s="146" t="s">
        <v>285</v>
      </c>
      <c r="D169" s="146" t="s">
        <v>148</v>
      </c>
      <c r="E169" s="147" t="s">
        <v>711</v>
      </c>
      <c r="F169" s="148" t="s">
        <v>712</v>
      </c>
      <c r="G169" s="149" t="s">
        <v>217</v>
      </c>
      <c r="H169" s="150">
        <v>12</v>
      </c>
      <c r="I169" s="151"/>
      <c r="J169" s="152">
        <f>ROUND(I169*H169,2)</f>
        <v>0</v>
      </c>
      <c r="K169" s="153"/>
      <c r="L169" s="34"/>
      <c r="M169" s="154" t="s">
        <v>1</v>
      </c>
      <c r="N169" s="155" t="s">
        <v>50</v>
      </c>
      <c r="O169" s="59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8" t="s">
        <v>243</v>
      </c>
      <c r="AT169" s="158" t="s">
        <v>148</v>
      </c>
      <c r="AU169" s="158" t="s">
        <v>21</v>
      </c>
      <c r="AY169" s="17" t="s">
        <v>146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17" t="s">
        <v>93</v>
      </c>
      <c r="BK169" s="159">
        <f>ROUND(I169*H169,2)</f>
        <v>0</v>
      </c>
      <c r="BL169" s="17" t="s">
        <v>243</v>
      </c>
      <c r="BM169" s="158" t="s">
        <v>713</v>
      </c>
    </row>
    <row r="170" spans="1:65" s="2" customFormat="1" ht="37.9" customHeight="1">
      <c r="A170" s="33"/>
      <c r="B170" s="145"/>
      <c r="C170" s="146" t="s">
        <v>290</v>
      </c>
      <c r="D170" s="146" t="s">
        <v>148</v>
      </c>
      <c r="E170" s="147" t="s">
        <v>714</v>
      </c>
      <c r="F170" s="148" t="s">
        <v>715</v>
      </c>
      <c r="G170" s="149" t="s">
        <v>217</v>
      </c>
      <c r="H170" s="150">
        <v>16</v>
      </c>
      <c r="I170" s="151"/>
      <c r="J170" s="152">
        <f>ROUND(I170*H170,2)</f>
        <v>0</v>
      </c>
      <c r="K170" s="153"/>
      <c r="L170" s="34"/>
      <c r="M170" s="154" t="s">
        <v>1</v>
      </c>
      <c r="N170" s="155" t="s">
        <v>50</v>
      </c>
      <c r="O170" s="59"/>
      <c r="P170" s="156">
        <f>O170*H170</f>
        <v>0</v>
      </c>
      <c r="Q170" s="156">
        <v>0</v>
      </c>
      <c r="R170" s="156">
        <f>Q170*H170</f>
        <v>0</v>
      </c>
      <c r="S170" s="156">
        <v>0</v>
      </c>
      <c r="T170" s="15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58" t="s">
        <v>243</v>
      </c>
      <c r="AT170" s="158" t="s">
        <v>148</v>
      </c>
      <c r="AU170" s="158" t="s">
        <v>21</v>
      </c>
      <c r="AY170" s="17" t="s">
        <v>146</v>
      </c>
      <c r="BE170" s="159">
        <f>IF(N170="základní",J170,0)</f>
        <v>0</v>
      </c>
      <c r="BF170" s="159">
        <f>IF(N170="snížená",J170,0)</f>
        <v>0</v>
      </c>
      <c r="BG170" s="159">
        <f>IF(N170="zákl. přenesená",J170,0)</f>
        <v>0</v>
      </c>
      <c r="BH170" s="159">
        <f>IF(N170="sníž. přenesená",J170,0)</f>
        <v>0</v>
      </c>
      <c r="BI170" s="159">
        <f>IF(N170="nulová",J170,0)</f>
        <v>0</v>
      </c>
      <c r="BJ170" s="17" t="s">
        <v>93</v>
      </c>
      <c r="BK170" s="159">
        <f>ROUND(I170*H170,2)</f>
        <v>0</v>
      </c>
      <c r="BL170" s="17" t="s">
        <v>243</v>
      </c>
      <c r="BM170" s="158" t="s">
        <v>716</v>
      </c>
    </row>
    <row r="171" spans="1:65" s="2" customFormat="1" ht="24.2" customHeight="1">
      <c r="A171" s="33"/>
      <c r="B171" s="145"/>
      <c r="C171" s="146" t="s">
        <v>296</v>
      </c>
      <c r="D171" s="146" t="s">
        <v>148</v>
      </c>
      <c r="E171" s="147" t="s">
        <v>705</v>
      </c>
      <c r="F171" s="148" t="s">
        <v>706</v>
      </c>
      <c r="G171" s="149" t="s">
        <v>217</v>
      </c>
      <c r="H171" s="150">
        <v>2</v>
      </c>
      <c r="I171" s="151"/>
      <c r="J171" s="152">
        <f>ROUND(I171*H171,2)</f>
        <v>0</v>
      </c>
      <c r="K171" s="153"/>
      <c r="L171" s="34"/>
      <c r="M171" s="154" t="s">
        <v>1</v>
      </c>
      <c r="N171" s="155" t="s">
        <v>50</v>
      </c>
      <c r="O171" s="59"/>
      <c r="P171" s="156">
        <f>O171*H171</f>
        <v>0</v>
      </c>
      <c r="Q171" s="156">
        <v>0</v>
      </c>
      <c r="R171" s="156">
        <f>Q171*H171</f>
        <v>0</v>
      </c>
      <c r="S171" s="156">
        <v>0</v>
      </c>
      <c r="T171" s="157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58" t="s">
        <v>243</v>
      </c>
      <c r="AT171" s="158" t="s">
        <v>148</v>
      </c>
      <c r="AU171" s="158" t="s">
        <v>21</v>
      </c>
      <c r="AY171" s="17" t="s">
        <v>146</v>
      </c>
      <c r="BE171" s="159">
        <f>IF(N171="základní",J171,0)</f>
        <v>0</v>
      </c>
      <c r="BF171" s="159">
        <f>IF(N171="snížená",J171,0)</f>
        <v>0</v>
      </c>
      <c r="BG171" s="159">
        <f>IF(N171="zákl. přenesená",J171,0)</f>
        <v>0</v>
      </c>
      <c r="BH171" s="159">
        <f>IF(N171="sníž. přenesená",J171,0)</f>
        <v>0</v>
      </c>
      <c r="BI171" s="159">
        <f>IF(N171="nulová",J171,0)</f>
        <v>0</v>
      </c>
      <c r="BJ171" s="17" t="s">
        <v>93</v>
      </c>
      <c r="BK171" s="159">
        <f>ROUND(I171*H171,2)</f>
        <v>0</v>
      </c>
      <c r="BL171" s="17" t="s">
        <v>243</v>
      </c>
      <c r="BM171" s="158" t="s">
        <v>717</v>
      </c>
    </row>
    <row r="172" spans="1:65" s="2" customFormat="1" ht="19.5">
      <c r="A172" s="33"/>
      <c r="B172" s="34"/>
      <c r="C172" s="33"/>
      <c r="D172" s="161" t="s">
        <v>167</v>
      </c>
      <c r="E172" s="33"/>
      <c r="F172" s="177" t="s">
        <v>718</v>
      </c>
      <c r="G172" s="33"/>
      <c r="H172" s="33"/>
      <c r="I172" s="178"/>
      <c r="J172" s="33"/>
      <c r="K172" s="33"/>
      <c r="L172" s="34"/>
      <c r="M172" s="179"/>
      <c r="N172" s="180"/>
      <c r="O172" s="59"/>
      <c r="P172" s="59"/>
      <c r="Q172" s="59"/>
      <c r="R172" s="59"/>
      <c r="S172" s="59"/>
      <c r="T172" s="60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7" t="s">
        <v>167</v>
      </c>
      <c r="AU172" s="17" t="s">
        <v>21</v>
      </c>
    </row>
    <row r="173" spans="1:65" s="2" customFormat="1" ht="14.45" customHeight="1">
      <c r="A173" s="33"/>
      <c r="B173" s="145"/>
      <c r="C173" s="181" t="s">
        <v>301</v>
      </c>
      <c r="D173" s="181" t="s">
        <v>189</v>
      </c>
      <c r="E173" s="182" t="s">
        <v>719</v>
      </c>
      <c r="F173" s="183" t="s">
        <v>720</v>
      </c>
      <c r="G173" s="184" t="s">
        <v>217</v>
      </c>
      <c r="H173" s="185">
        <v>2</v>
      </c>
      <c r="I173" s="186"/>
      <c r="J173" s="187">
        <f>ROUND(I173*H173,2)</f>
        <v>0</v>
      </c>
      <c r="K173" s="188"/>
      <c r="L173" s="189"/>
      <c r="M173" s="190" t="s">
        <v>1</v>
      </c>
      <c r="N173" s="191" t="s">
        <v>50</v>
      </c>
      <c r="O173" s="59"/>
      <c r="P173" s="156">
        <f>O173*H173</f>
        <v>0</v>
      </c>
      <c r="Q173" s="156">
        <v>0</v>
      </c>
      <c r="R173" s="156">
        <f>Q173*H173</f>
        <v>0</v>
      </c>
      <c r="S173" s="156">
        <v>0</v>
      </c>
      <c r="T173" s="15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58" t="s">
        <v>578</v>
      </c>
      <c r="AT173" s="158" t="s">
        <v>189</v>
      </c>
      <c r="AU173" s="158" t="s">
        <v>21</v>
      </c>
      <c r="AY173" s="17" t="s">
        <v>146</v>
      </c>
      <c r="BE173" s="159">
        <f>IF(N173="základní",J173,0)</f>
        <v>0</v>
      </c>
      <c r="BF173" s="159">
        <f>IF(N173="snížená",J173,0)</f>
        <v>0</v>
      </c>
      <c r="BG173" s="159">
        <f>IF(N173="zákl. přenesená",J173,0)</f>
        <v>0</v>
      </c>
      <c r="BH173" s="159">
        <f>IF(N173="sníž. přenesená",J173,0)</f>
        <v>0</v>
      </c>
      <c r="BI173" s="159">
        <f>IF(N173="nulová",J173,0)</f>
        <v>0</v>
      </c>
      <c r="BJ173" s="17" t="s">
        <v>93</v>
      </c>
      <c r="BK173" s="159">
        <f>ROUND(I173*H173,2)</f>
        <v>0</v>
      </c>
      <c r="BL173" s="17" t="s">
        <v>243</v>
      </c>
      <c r="BM173" s="158" t="s">
        <v>721</v>
      </c>
    </row>
    <row r="174" spans="1:65" s="2" customFormat="1" ht="24.2" customHeight="1">
      <c r="A174" s="33"/>
      <c r="B174" s="145"/>
      <c r="C174" s="146" t="s">
        <v>308</v>
      </c>
      <c r="D174" s="146" t="s">
        <v>148</v>
      </c>
      <c r="E174" s="147" t="s">
        <v>722</v>
      </c>
      <c r="F174" s="148" t="s">
        <v>723</v>
      </c>
      <c r="G174" s="149" t="s">
        <v>217</v>
      </c>
      <c r="H174" s="150">
        <v>2</v>
      </c>
      <c r="I174" s="151"/>
      <c r="J174" s="152">
        <f>ROUND(I174*H174,2)</f>
        <v>0</v>
      </c>
      <c r="K174" s="153"/>
      <c r="L174" s="34"/>
      <c r="M174" s="154" t="s">
        <v>1</v>
      </c>
      <c r="N174" s="155" t="s">
        <v>50</v>
      </c>
      <c r="O174" s="59"/>
      <c r="P174" s="156">
        <f>O174*H174</f>
        <v>0</v>
      </c>
      <c r="Q174" s="156">
        <v>0</v>
      </c>
      <c r="R174" s="156">
        <f>Q174*H174</f>
        <v>0</v>
      </c>
      <c r="S174" s="156">
        <v>0</v>
      </c>
      <c r="T174" s="15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8" t="s">
        <v>243</v>
      </c>
      <c r="AT174" s="158" t="s">
        <v>148</v>
      </c>
      <c r="AU174" s="158" t="s">
        <v>21</v>
      </c>
      <c r="AY174" s="17" t="s">
        <v>146</v>
      </c>
      <c r="BE174" s="159">
        <f>IF(N174="základní",J174,0)</f>
        <v>0</v>
      </c>
      <c r="BF174" s="159">
        <f>IF(N174="snížená",J174,0)</f>
        <v>0</v>
      </c>
      <c r="BG174" s="159">
        <f>IF(N174="zákl. přenesená",J174,0)</f>
        <v>0</v>
      </c>
      <c r="BH174" s="159">
        <f>IF(N174="sníž. přenesená",J174,0)</f>
        <v>0</v>
      </c>
      <c r="BI174" s="159">
        <f>IF(N174="nulová",J174,0)</f>
        <v>0</v>
      </c>
      <c r="BJ174" s="17" t="s">
        <v>93</v>
      </c>
      <c r="BK174" s="159">
        <f>ROUND(I174*H174,2)</f>
        <v>0</v>
      </c>
      <c r="BL174" s="17" t="s">
        <v>243</v>
      </c>
      <c r="BM174" s="158" t="s">
        <v>724</v>
      </c>
    </row>
    <row r="175" spans="1:65" s="2" customFormat="1" ht="14.45" customHeight="1">
      <c r="A175" s="33"/>
      <c r="B175" s="145"/>
      <c r="C175" s="181" t="s">
        <v>562</v>
      </c>
      <c r="D175" s="181" t="s">
        <v>189</v>
      </c>
      <c r="E175" s="182" t="s">
        <v>725</v>
      </c>
      <c r="F175" s="183" t="s">
        <v>726</v>
      </c>
      <c r="G175" s="184" t="s">
        <v>217</v>
      </c>
      <c r="H175" s="185">
        <v>2</v>
      </c>
      <c r="I175" s="186"/>
      <c r="J175" s="187">
        <f>ROUND(I175*H175,2)</f>
        <v>0</v>
      </c>
      <c r="K175" s="188"/>
      <c r="L175" s="189"/>
      <c r="M175" s="190" t="s">
        <v>1</v>
      </c>
      <c r="N175" s="191" t="s">
        <v>50</v>
      </c>
      <c r="O175" s="59"/>
      <c r="P175" s="156">
        <f>O175*H175</f>
        <v>0</v>
      </c>
      <c r="Q175" s="156">
        <v>0</v>
      </c>
      <c r="R175" s="156">
        <f>Q175*H175</f>
        <v>0</v>
      </c>
      <c r="S175" s="156">
        <v>0</v>
      </c>
      <c r="T175" s="157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58" t="s">
        <v>578</v>
      </c>
      <c r="AT175" s="158" t="s">
        <v>189</v>
      </c>
      <c r="AU175" s="158" t="s">
        <v>21</v>
      </c>
      <c r="AY175" s="17" t="s">
        <v>146</v>
      </c>
      <c r="BE175" s="159">
        <f>IF(N175="základní",J175,0)</f>
        <v>0</v>
      </c>
      <c r="BF175" s="159">
        <f>IF(N175="snížená",J175,0)</f>
        <v>0</v>
      </c>
      <c r="BG175" s="159">
        <f>IF(N175="zákl. přenesená",J175,0)</f>
        <v>0</v>
      </c>
      <c r="BH175" s="159">
        <f>IF(N175="sníž. přenesená",J175,0)</f>
        <v>0</v>
      </c>
      <c r="BI175" s="159">
        <f>IF(N175="nulová",J175,0)</f>
        <v>0</v>
      </c>
      <c r="BJ175" s="17" t="s">
        <v>93</v>
      </c>
      <c r="BK175" s="159">
        <f>ROUND(I175*H175,2)</f>
        <v>0</v>
      </c>
      <c r="BL175" s="17" t="s">
        <v>243</v>
      </c>
      <c r="BM175" s="158" t="s">
        <v>727</v>
      </c>
    </row>
    <row r="176" spans="1:65" s="2" customFormat="1" ht="37.9" customHeight="1">
      <c r="A176" s="33"/>
      <c r="B176" s="145"/>
      <c r="C176" s="146" t="s">
        <v>566</v>
      </c>
      <c r="D176" s="146" t="s">
        <v>148</v>
      </c>
      <c r="E176" s="147" t="s">
        <v>728</v>
      </c>
      <c r="F176" s="148" t="s">
        <v>729</v>
      </c>
      <c r="G176" s="149" t="s">
        <v>217</v>
      </c>
      <c r="H176" s="150">
        <v>2</v>
      </c>
      <c r="I176" s="151"/>
      <c r="J176" s="152">
        <f>ROUND(I176*H176,2)</f>
        <v>0</v>
      </c>
      <c r="K176" s="153"/>
      <c r="L176" s="34"/>
      <c r="M176" s="154" t="s">
        <v>1</v>
      </c>
      <c r="N176" s="155" t="s">
        <v>50</v>
      </c>
      <c r="O176" s="59"/>
      <c r="P176" s="156">
        <f>O176*H176</f>
        <v>0</v>
      </c>
      <c r="Q176" s="156">
        <v>0</v>
      </c>
      <c r="R176" s="156">
        <f>Q176*H176</f>
        <v>0</v>
      </c>
      <c r="S176" s="156">
        <v>7.4999999999999997E-3</v>
      </c>
      <c r="T176" s="157">
        <f>S176*H176</f>
        <v>1.4999999999999999E-2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8" t="s">
        <v>243</v>
      </c>
      <c r="AT176" s="158" t="s">
        <v>148</v>
      </c>
      <c r="AU176" s="158" t="s">
        <v>21</v>
      </c>
      <c r="AY176" s="17" t="s">
        <v>146</v>
      </c>
      <c r="BE176" s="159">
        <f>IF(N176="základní",J176,0)</f>
        <v>0</v>
      </c>
      <c r="BF176" s="159">
        <f>IF(N176="snížená",J176,0)</f>
        <v>0</v>
      </c>
      <c r="BG176" s="159">
        <f>IF(N176="zákl. přenesená",J176,0)</f>
        <v>0</v>
      </c>
      <c r="BH176" s="159">
        <f>IF(N176="sníž. přenesená",J176,0)</f>
        <v>0</v>
      </c>
      <c r="BI176" s="159">
        <f>IF(N176="nulová",J176,0)</f>
        <v>0</v>
      </c>
      <c r="BJ176" s="17" t="s">
        <v>93</v>
      </c>
      <c r="BK176" s="159">
        <f>ROUND(I176*H176,2)</f>
        <v>0</v>
      </c>
      <c r="BL176" s="17" t="s">
        <v>243</v>
      </c>
      <c r="BM176" s="158" t="s">
        <v>730</v>
      </c>
    </row>
    <row r="177" spans="1:65" s="2" customFormat="1" ht="19.5">
      <c r="A177" s="33"/>
      <c r="B177" s="34"/>
      <c r="C177" s="33"/>
      <c r="D177" s="161" t="s">
        <v>167</v>
      </c>
      <c r="E177" s="33"/>
      <c r="F177" s="177" t="s">
        <v>731</v>
      </c>
      <c r="G177" s="33"/>
      <c r="H177" s="33"/>
      <c r="I177" s="178"/>
      <c r="J177" s="33"/>
      <c r="K177" s="33"/>
      <c r="L177" s="34"/>
      <c r="M177" s="179"/>
      <c r="N177" s="180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7" t="s">
        <v>167</v>
      </c>
      <c r="AU177" s="17" t="s">
        <v>21</v>
      </c>
    </row>
    <row r="178" spans="1:65" s="2" customFormat="1" ht="24.2" customHeight="1">
      <c r="A178" s="33"/>
      <c r="B178" s="145"/>
      <c r="C178" s="146" t="s">
        <v>570</v>
      </c>
      <c r="D178" s="146" t="s">
        <v>148</v>
      </c>
      <c r="E178" s="147" t="s">
        <v>732</v>
      </c>
      <c r="F178" s="148" t="s">
        <v>733</v>
      </c>
      <c r="G178" s="149" t="s">
        <v>217</v>
      </c>
      <c r="H178" s="150">
        <v>2</v>
      </c>
      <c r="I178" s="151"/>
      <c r="J178" s="152">
        <f>ROUND(I178*H178,2)</f>
        <v>0</v>
      </c>
      <c r="K178" s="153"/>
      <c r="L178" s="34"/>
      <c r="M178" s="154" t="s">
        <v>1</v>
      </c>
      <c r="N178" s="155" t="s">
        <v>50</v>
      </c>
      <c r="O178" s="59"/>
      <c r="P178" s="156">
        <f>O178*H178</f>
        <v>0</v>
      </c>
      <c r="Q178" s="156">
        <v>0</v>
      </c>
      <c r="R178" s="156">
        <f>Q178*H178</f>
        <v>0</v>
      </c>
      <c r="S178" s="156">
        <v>0</v>
      </c>
      <c r="T178" s="15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243</v>
      </c>
      <c r="AT178" s="158" t="s">
        <v>148</v>
      </c>
      <c r="AU178" s="158" t="s">
        <v>21</v>
      </c>
      <c r="AY178" s="17" t="s">
        <v>146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17" t="s">
        <v>93</v>
      </c>
      <c r="BK178" s="159">
        <f>ROUND(I178*H178,2)</f>
        <v>0</v>
      </c>
      <c r="BL178" s="17" t="s">
        <v>243</v>
      </c>
      <c r="BM178" s="158" t="s">
        <v>734</v>
      </c>
    </row>
    <row r="179" spans="1:65" s="2" customFormat="1" ht="24.2" customHeight="1">
      <c r="A179" s="33"/>
      <c r="B179" s="145"/>
      <c r="C179" s="181" t="s">
        <v>574</v>
      </c>
      <c r="D179" s="181" t="s">
        <v>189</v>
      </c>
      <c r="E179" s="182" t="s">
        <v>735</v>
      </c>
      <c r="F179" s="183" t="s">
        <v>736</v>
      </c>
      <c r="G179" s="184" t="s">
        <v>217</v>
      </c>
      <c r="H179" s="185">
        <v>2</v>
      </c>
      <c r="I179" s="186"/>
      <c r="J179" s="187">
        <f>ROUND(I179*H179,2)</f>
        <v>0</v>
      </c>
      <c r="K179" s="188"/>
      <c r="L179" s="189"/>
      <c r="M179" s="190" t="s">
        <v>1</v>
      </c>
      <c r="N179" s="191" t="s">
        <v>50</v>
      </c>
      <c r="O179" s="59"/>
      <c r="P179" s="156">
        <f>O179*H179</f>
        <v>0</v>
      </c>
      <c r="Q179" s="156">
        <v>4.0800000000000003E-3</v>
      </c>
      <c r="R179" s="156">
        <f>Q179*H179</f>
        <v>8.1600000000000006E-3</v>
      </c>
      <c r="S179" s="156">
        <v>0</v>
      </c>
      <c r="T179" s="157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58" t="s">
        <v>578</v>
      </c>
      <c r="AT179" s="158" t="s">
        <v>189</v>
      </c>
      <c r="AU179" s="158" t="s">
        <v>21</v>
      </c>
      <c r="AY179" s="17" t="s">
        <v>146</v>
      </c>
      <c r="BE179" s="159">
        <f>IF(N179="základní",J179,0)</f>
        <v>0</v>
      </c>
      <c r="BF179" s="159">
        <f>IF(N179="snížená",J179,0)</f>
        <v>0</v>
      </c>
      <c r="BG179" s="159">
        <f>IF(N179="zákl. přenesená",J179,0)</f>
        <v>0</v>
      </c>
      <c r="BH179" s="159">
        <f>IF(N179="sníž. přenesená",J179,0)</f>
        <v>0</v>
      </c>
      <c r="BI179" s="159">
        <f>IF(N179="nulová",J179,0)</f>
        <v>0</v>
      </c>
      <c r="BJ179" s="17" t="s">
        <v>93</v>
      </c>
      <c r="BK179" s="159">
        <f>ROUND(I179*H179,2)</f>
        <v>0</v>
      </c>
      <c r="BL179" s="17" t="s">
        <v>243</v>
      </c>
      <c r="BM179" s="158" t="s">
        <v>737</v>
      </c>
    </row>
    <row r="180" spans="1:65" s="2" customFormat="1" ht="49.15" customHeight="1">
      <c r="A180" s="33"/>
      <c r="B180" s="145"/>
      <c r="C180" s="146" t="s">
        <v>578</v>
      </c>
      <c r="D180" s="146" t="s">
        <v>148</v>
      </c>
      <c r="E180" s="147" t="s">
        <v>738</v>
      </c>
      <c r="F180" s="148" t="s">
        <v>739</v>
      </c>
      <c r="G180" s="149" t="s">
        <v>165</v>
      </c>
      <c r="H180" s="150">
        <v>36</v>
      </c>
      <c r="I180" s="151"/>
      <c r="J180" s="152">
        <f>ROUND(I180*H180,2)</f>
        <v>0</v>
      </c>
      <c r="K180" s="153"/>
      <c r="L180" s="34"/>
      <c r="M180" s="154" t="s">
        <v>1</v>
      </c>
      <c r="N180" s="155" t="s">
        <v>50</v>
      </c>
      <c r="O180" s="59"/>
      <c r="P180" s="156">
        <f>O180*H180</f>
        <v>0</v>
      </c>
      <c r="Q180" s="156">
        <v>0</v>
      </c>
      <c r="R180" s="156">
        <f>Q180*H180</f>
        <v>0</v>
      </c>
      <c r="S180" s="156">
        <v>0</v>
      </c>
      <c r="T180" s="15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243</v>
      </c>
      <c r="AT180" s="158" t="s">
        <v>148</v>
      </c>
      <c r="AU180" s="158" t="s">
        <v>21</v>
      </c>
      <c r="AY180" s="17" t="s">
        <v>146</v>
      </c>
      <c r="BE180" s="159">
        <f>IF(N180="základní",J180,0)</f>
        <v>0</v>
      </c>
      <c r="BF180" s="159">
        <f>IF(N180="snížená",J180,0)</f>
        <v>0</v>
      </c>
      <c r="BG180" s="159">
        <f>IF(N180="zákl. přenesená",J180,0)</f>
        <v>0</v>
      </c>
      <c r="BH180" s="159">
        <f>IF(N180="sníž. přenesená",J180,0)</f>
        <v>0</v>
      </c>
      <c r="BI180" s="159">
        <f>IF(N180="nulová",J180,0)</f>
        <v>0</v>
      </c>
      <c r="BJ180" s="17" t="s">
        <v>93</v>
      </c>
      <c r="BK180" s="159">
        <f>ROUND(I180*H180,2)</f>
        <v>0</v>
      </c>
      <c r="BL180" s="17" t="s">
        <v>243</v>
      </c>
      <c r="BM180" s="158" t="s">
        <v>740</v>
      </c>
    </row>
    <row r="181" spans="1:65" s="2" customFormat="1" ht="14.45" customHeight="1">
      <c r="A181" s="33"/>
      <c r="B181" s="145"/>
      <c r="C181" s="181" t="s">
        <v>582</v>
      </c>
      <c r="D181" s="181" t="s">
        <v>189</v>
      </c>
      <c r="E181" s="182" t="s">
        <v>741</v>
      </c>
      <c r="F181" s="183" t="s">
        <v>742</v>
      </c>
      <c r="G181" s="184" t="s">
        <v>743</v>
      </c>
      <c r="H181" s="185">
        <v>34.200000000000003</v>
      </c>
      <c r="I181" s="186"/>
      <c r="J181" s="187">
        <f>ROUND(I181*H181,2)</f>
        <v>0</v>
      </c>
      <c r="K181" s="188"/>
      <c r="L181" s="189"/>
      <c r="M181" s="190" t="s">
        <v>1</v>
      </c>
      <c r="N181" s="191" t="s">
        <v>50</v>
      </c>
      <c r="O181" s="59"/>
      <c r="P181" s="156">
        <f>O181*H181</f>
        <v>0</v>
      </c>
      <c r="Q181" s="156">
        <v>1E-3</v>
      </c>
      <c r="R181" s="156">
        <f>Q181*H181</f>
        <v>3.4200000000000001E-2</v>
      </c>
      <c r="S181" s="156">
        <v>0</v>
      </c>
      <c r="T181" s="157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58" t="s">
        <v>578</v>
      </c>
      <c r="AT181" s="158" t="s">
        <v>189</v>
      </c>
      <c r="AU181" s="158" t="s">
        <v>21</v>
      </c>
      <c r="AY181" s="17" t="s">
        <v>146</v>
      </c>
      <c r="BE181" s="159">
        <f>IF(N181="základní",J181,0)</f>
        <v>0</v>
      </c>
      <c r="BF181" s="159">
        <f>IF(N181="snížená",J181,0)</f>
        <v>0</v>
      </c>
      <c r="BG181" s="159">
        <f>IF(N181="zákl. přenesená",J181,0)</f>
        <v>0</v>
      </c>
      <c r="BH181" s="159">
        <f>IF(N181="sníž. přenesená",J181,0)</f>
        <v>0</v>
      </c>
      <c r="BI181" s="159">
        <f>IF(N181="nulová",J181,0)</f>
        <v>0</v>
      </c>
      <c r="BJ181" s="17" t="s">
        <v>93</v>
      </c>
      <c r="BK181" s="159">
        <f>ROUND(I181*H181,2)</f>
        <v>0</v>
      </c>
      <c r="BL181" s="17" t="s">
        <v>243</v>
      </c>
      <c r="BM181" s="158" t="s">
        <v>744</v>
      </c>
    </row>
    <row r="182" spans="1:65" s="13" customFormat="1" ht="11.25">
      <c r="B182" s="160"/>
      <c r="D182" s="161" t="s">
        <v>154</v>
      </c>
      <c r="E182" s="162" t="s">
        <v>1</v>
      </c>
      <c r="F182" s="163" t="s">
        <v>745</v>
      </c>
      <c r="H182" s="164">
        <v>34.200000000000003</v>
      </c>
      <c r="I182" s="165"/>
      <c r="L182" s="160"/>
      <c r="M182" s="166"/>
      <c r="N182" s="167"/>
      <c r="O182" s="167"/>
      <c r="P182" s="167"/>
      <c r="Q182" s="167"/>
      <c r="R182" s="167"/>
      <c r="S182" s="167"/>
      <c r="T182" s="168"/>
      <c r="AT182" s="162" t="s">
        <v>154</v>
      </c>
      <c r="AU182" s="162" t="s">
        <v>21</v>
      </c>
      <c r="AV182" s="13" t="s">
        <v>21</v>
      </c>
      <c r="AW182" s="13" t="s">
        <v>40</v>
      </c>
      <c r="AX182" s="13" t="s">
        <v>93</v>
      </c>
      <c r="AY182" s="162" t="s">
        <v>146</v>
      </c>
    </row>
    <row r="183" spans="1:65" s="2" customFormat="1" ht="24.2" customHeight="1">
      <c r="A183" s="33"/>
      <c r="B183" s="145"/>
      <c r="C183" s="146" t="s">
        <v>586</v>
      </c>
      <c r="D183" s="146" t="s">
        <v>148</v>
      </c>
      <c r="E183" s="147" t="s">
        <v>746</v>
      </c>
      <c r="F183" s="148" t="s">
        <v>747</v>
      </c>
      <c r="G183" s="149" t="s">
        <v>217</v>
      </c>
      <c r="H183" s="150">
        <v>2</v>
      </c>
      <c r="I183" s="151"/>
      <c r="J183" s="152">
        <f t="shared" ref="J183:J188" si="0">ROUND(I183*H183,2)</f>
        <v>0</v>
      </c>
      <c r="K183" s="153"/>
      <c r="L183" s="34"/>
      <c r="M183" s="154" t="s">
        <v>1</v>
      </c>
      <c r="N183" s="155" t="s">
        <v>50</v>
      </c>
      <c r="O183" s="59"/>
      <c r="P183" s="156">
        <f t="shared" ref="P183:P188" si="1">O183*H183</f>
        <v>0</v>
      </c>
      <c r="Q183" s="156">
        <v>0</v>
      </c>
      <c r="R183" s="156">
        <f t="shared" ref="R183:R188" si="2">Q183*H183</f>
        <v>0</v>
      </c>
      <c r="S183" s="156">
        <v>0</v>
      </c>
      <c r="T183" s="157">
        <f t="shared" ref="T183:T188" si="3"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8" t="s">
        <v>243</v>
      </c>
      <c r="AT183" s="158" t="s">
        <v>148</v>
      </c>
      <c r="AU183" s="158" t="s">
        <v>21</v>
      </c>
      <c r="AY183" s="17" t="s">
        <v>146</v>
      </c>
      <c r="BE183" s="159">
        <f t="shared" ref="BE183:BE188" si="4">IF(N183="základní",J183,0)</f>
        <v>0</v>
      </c>
      <c r="BF183" s="159">
        <f t="shared" ref="BF183:BF188" si="5">IF(N183="snížená",J183,0)</f>
        <v>0</v>
      </c>
      <c r="BG183" s="159">
        <f t="shared" ref="BG183:BG188" si="6">IF(N183="zákl. přenesená",J183,0)</f>
        <v>0</v>
      </c>
      <c r="BH183" s="159">
        <f t="shared" ref="BH183:BH188" si="7">IF(N183="sníž. přenesená",J183,0)</f>
        <v>0</v>
      </c>
      <c r="BI183" s="159">
        <f t="shared" ref="BI183:BI188" si="8">IF(N183="nulová",J183,0)</f>
        <v>0</v>
      </c>
      <c r="BJ183" s="17" t="s">
        <v>93</v>
      </c>
      <c r="BK183" s="159">
        <f t="shared" ref="BK183:BK188" si="9">ROUND(I183*H183,2)</f>
        <v>0</v>
      </c>
      <c r="BL183" s="17" t="s">
        <v>243</v>
      </c>
      <c r="BM183" s="158" t="s">
        <v>748</v>
      </c>
    </row>
    <row r="184" spans="1:65" s="2" customFormat="1" ht="24.2" customHeight="1">
      <c r="A184" s="33"/>
      <c r="B184" s="145"/>
      <c r="C184" s="181" t="s">
        <v>590</v>
      </c>
      <c r="D184" s="181" t="s">
        <v>189</v>
      </c>
      <c r="E184" s="182" t="s">
        <v>749</v>
      </c>
      <c r="F184" s="183" t="s">
        <v>750</v>
      </c>
      <c r="G184" s="184" t="s">
        <v>217</v>
      </c>
      <c r="H184" s="185">
        <v>1</v>
      </c>
      <c r="I184" s="186"/>
      <c r="J184" s="187">
        <f t="shared" si="0"/>
        <v>0</v>
      </c>
      <c r="K184" s="188"/>
      <c r="L184" s="189"/>
      <c r="M184" s="190" t="s">
        <v>1</v>
      </c>
      <c r="N184" s="191" t="s">
        <v>50</v>
      </c>
      <c r="O184" s="59"/>
      <c r="P184" s="156">
        <f t="shared" si="1"/>
        <v>0</v>
      </c>
      <c r="Q184" s="156">
        <v>8.0000000000000002E-3</v>
      </c>
      <c r="R184" s="156">
        <f t="shared" si="2"/>
        <v>8.0000000000000002E-3</v>
      </c>
      <c r="S184" s="156">
        <v>0</v>
      </c>
      <c r="T184" s="157">
        <f t="shared" si="3"/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58" t="s">
        <v>578</v>
      </c>
      <c r="AT184" s="158" t="s">
        <v>189</v>
      </c>
      <c r="AU184" s="158" t="s">
        <v>21</v>
      </c>
      <c r="AY184" s="17" t="s">
        <v>146</v>
      </c>
      <c r="BE184" s="159">
        <f t="shared" si="4"/>
        <v>0</v>
      </c>
      <c r="BF184" s="159">
        <f t="shared" si="5"/>
        <v>0</v>
      </c>
      <c r="BG184" s="159">
        <f t="shared" si="6"/>
        <v>0</v>
      </c>
      <c r="BH184" s="159">
        <f t="shared" si="7"/>
        <v>0</v>
      </c>
      <c r="BI184" s="159">
        <f t="shared" si="8"/>
        <v>0</v>
      </c>
      <c r="BJ184" s="17" t="s">
        <v>93</v>
      </c>
      <c r="BK184" s="159">
        <f t="shared" si="9"/>
        <v>0</v>
      </c>
      <c r="BL184" s="17" t="s">
        <v>243</v>
      </c>
      <c r="BM184" s="158" t="s">
        <v>751</v>
      </c>
    </row>
    <row r="185" spans="1:65" s="2" customFormat="1" ht="24.2" customHeight="1">
      <c r="A185" s="33"/>
      <c r="B185" s="145"/>
      <c r="C185" s="181" t="s">
        <v>594</v>
      </c>
      <c r="D185" s="181" t="s">
        <v>189</v>
      </c>
      <c r="E185" s="182" t="s">
        <v>752</v>
      </c>
      <c r="F185" s="183" t="s">
        <v>753</v>
      </c>
      <c r="G185" s="184" t="s">
        <v>217</v>
      </c>
      <c r="H185" s="185">
        <v>1</v>
      </c>
      <c r="I185" s="186"/>
      <c r="J185" s="187">
        <f t="shared" si="0"/>
        <v>0</v>
      </c>
      <c r="K185" s="188"/>
      <c r="L185" s="189"/>
      <c r="M185" s="190" t="s">
        <v>1</v>
      </c>
      <c r="N185" s="191" t="s">
        <v>50</v>
      </c>
      <c r="O185" s="59"/>
      <c r="P185" s="156">
        <f t="shared" si="1"/>
        <v>0</v>
      </c>
      <c r="Q185" s="156">
        <v>1.7299999999999999E-2</v>
      </c>
      <c r="R185" s="156">
        <f t="shared" si="2"/>
        <v>1.7299999999999999E-2</v>
      </c>
      <c r="S185" s="156">
        <v>0</v>
      </c>
      <c r="T185" s="157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578</v>
      </c>
      <c r="AT185" s="158" t="s">
        <v>189</v>
      </c>
      <c r="AU185" s="158" t="s">
        <v>21</v>
      </c>
      <c r="AY185" s="17" t="s">
        <v>146</v>
      </c>
      <c r="BE185" s="159">
        <f t="shared" si="4"/>
        <v>0</v>
      </c>
      <c r="BF185" s="159">
        <f t="shared" si="5"/>
        <v>0</v>
      </c>
      <c r="BG185" s="159">
        <f t="shared" si="6"/>
        <v>0</v>
      </c>
      <c r="BH185" s="159">
        <f t="shared" si="7"/>
        <v>0</v>
      </c>
      <c r="BI185" s="159">
        <f t="shared" si="8"/>
        <v>0</v>
      </c>
      <c r="BJ185" s="17" t="s">
        <v>93</v>
      </c>
      <c r="BK185" s="159">
        <f t="shared" si="9"/>
        <v>0</v>
      </c>
      <c r="BL185" s="17" t="s">
        <v>243</v>
      </c>
      <c r="BM185" s="158" t="s">
        <v>754</v>
      </c>
    </row>
    <row r="186" spans="1:65" s="2" customFormat="1" ht="37.9" customHeight="1">
      <c r="A186" s="33"/>
      <c r="B186" s="145"/>
      <c r="C186" s="146" t="s">
        <v>599</v>
      </c>
      <c r="D186" s="146" t="s">
        <v>148</v>
      </c>
      <c r="E186" s="147" t="s">
        <v>755</v>
      </c>
      <c r="F186" s="148" t="s">
        <v>756</v>
      </c>
      <c r="G186" s="149" t="s">
        <v>217</v>
      </c>
      <c r="H186" s="150">
        <v>1</v>
      </c>
      <c r="I186" s="151"/>
      <c r="J186" s="152">
        <f t="shared" si="0"/>
        <v>0</v>
      </c>
      <c r="K186" s="153"/>
      <c r="L186" s="34"/>
      <c r="M186" s="154" t="s">
        <v>1</v>
      </c>
      <c r="N186" s="155" t="s">
        <v>50</v>
      </c>
      <c r="O186" s="59"/>
      <c r="P186" s="156">
        <f t="shared" si="1"/>
        <v>0</v>
      </c>
      <c r="Q186" s="156">
        <v>0</v>
      </c>
      <c r="R186" s="156">
        <f t="shared" si="2"/>
        <v>0</v>
      </c>
      <c r="S186" s="156">
        <v>0</v>
      </c>
      <c r="T186" s="157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58" t="s">
        <v>243</v>
      </c>
      <c r="AT186" s="158" t="s">
        <v>148</v>
      </c>
      <c r="AU186" s="158" t="s">
        <v>21</v>
      </c>
      <c r="AY186" s="17" t="s">
        <v>146</v>
      </c>
      <c r="BE186" s="159">
        <f t="shared" si="4"/>
        <v>0</v>
      </c>
      <c r="BF186" s="159">
        <f t="shared" si="5"/>
        <v>0</v>
      </c>
      <c r="BG186" s="159">
        <f t="shared" si="6"/>
        <v>0</v>
      </c>
      <c r="BH186" s="159">
        <f t="shared" si="7"/>
        <v>0</v>
      </c>
      <c r="BI186" s="159">
        <f t="shared" si="8"/>
        <v>0</v>
      </c>
      <c r="BJ186" s="17" t="s">
        <v>93</v>
      </c>
      <c r="BK186" s="159">
        <f t="shared" si="9"/>
        <v>0</v>
      </c>
      <c r="BL186" s="17" t="s">
        <v>243</v>
      </c>
      <c r="BM186" s="158" t="s">
        <v>757</v>
      </c>
    </row>
    <row r="187" spans="1:65" s="2" customFormat="1" ht="24.2" customHeight="1">
      <c r="A187" s="33"/>
      <c r="B187" s="145"/>
      <c r="C187" s="146" t="s">
        <v>603</v>
      </c>
      <c r="D187" s="146" t="s">
        <v>148</v>
      </c>
      <c r="E187" s="147" t="s">
        <v>758</v>
      </c>
      <c r="F187" s="148" t="s">
        <v>759</v>
      </c>
      <c r="G187" s="149" t="s">
        <v>760</v>
      </c>
      <c r="H187" s="150">
        <v>1</v>
      </c>
      <c r="I187" s="151"/>
      <c r="J187" s="152">
        <f t="shared" si="0"/>
        <v>0</v>
      </c>
      <c r="K187" s="153"/>
      <c r="L187" s="34"/>
      <c r="M187" s="154" t="s">
        <v>1</v>
      </c>
      <c r="N187" s="155" t="s">
        <v>50</v>
      </c>
      <c r="O187" s="59"/>
      <c r="P187" s="156">
        <f t="shared" si="1"/>
        <v>0</v>
      </c>
      <c r="Q187" s="156">
        <v>0</v>
      </c>
      <c r="R187" s="156">
        <f t="shared" si="2"/>
        <v>0</v>
      </c>
      <c r="S187" s="156">
        <v>0</v>
      </c>
      <c r="T187" s="157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8" t="s">
        <v>243</v>
      </c>
      <c r="AT187" s="158" t="s">
        <v>148</v>
      </c>
      <c r="AU187" s="158" t="s">
        <v>21</v>
      </c>
      <c r="AY187" s="17" t="s">
        <v>146</v>
      </c>
      <c r="BE187" s="159">
        <f t="shared" si="4"/>
        <v>0</v>
      </c>
      <c r="BF187" s="159">
        <f t="shared" si="5"/>
        <v>0</v>
      </c>
      <c r="BG187" s="159">
        <f t="shared" si="6"/>
        <v>0</v>
      </c>
      <c r="BH187" s="159">
        <f t="shared" si="7"/>
        <v>0</v>
      </c>
      <c r="BI187" s="159">
        <f t="shared" si="8"/>
        <v>0</v>
      </c>
      <c r="BJ187" s="17" t="s">
        <v>93</v>
      </c>
      <c r="BK187" s="159">
        <f t="shared" si="9"/>
        <v>0</v>
      </c>
      <c r="BL187" s="17" t="s">
        <v>243</v>
      </c>
      <c r="BM187" s="158" t="s">
        <v>761</v>
      </c>
    </row>
    <row r="188" spans="1:65" s="2" customFormat="1" ht="37.9" customHeight="1">
      <c r="A188" s="33"/>
      <c r="B188" s="145"/>
      <c r="C188" s="146" t="s">
        <v>608</v>
      </c>
      <c r="D188" s="146" t="s">
        <v>148</v>
      </c>
      <c r="E188" s="147" t="s">
        <v>762</v>
      </c>
      <c r="F188" s="148" t="s">
        <v>763</v>
      </c>
      <c r="G188" s="149" t="s">
        <v>764</v>
      </c>
      <c r="H188" s="205"/>
      <c r="I188" s="151"/>
      <c r="J188" s="152">
        <f t="shared" si="0"/>
        <v>0</v>
      </c>
      <c r="K188" s="153"/>
      <c r="L188" s="34"/>
      <c r="M188" s="154" t="s">
        <v>1</v>
      </c>
      <c r="N188" s="155" t="s">
        <v>50</v>
      </c>
      <c r="O188" s="59"/>
      <c r="P188" s="156">
        <f t="shared" si="1"/>
        <v>0</v>
      </c>
      <c r="Q188" s="156">
        <v>0</v>
      </c>
      <c r="R188" s="156">
        <f t="shared" si="2"/>
        <v>0</v>
      </c>
      <c r="S188" s="156">
        <v>0</v>
      </c>
      <c r="T188" s="157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58" t="s">
        <v>243</v>
      </c>
      <c r="AT188" s="158" t="s">
        <v>148</v>
      </c>
      <c r="AU188" s="158" t="s">
        <v>21</v>
      </c>
      <c r="AY188" s="17" t="s">
        <v>146</v>
      </c>
      <c r="BE188" s="159">
        <f t="shared" si="4"/>
        <v>0</v>
      </c>
      <c r="BF188" s="159">
        <f t="shared" si="5"/>
        <v>0</v>
      </c>
      <c r="BG188" s="159">
        <f t="shared" si="6"/>
        <v>0</v>
      </c>
      <c r="BH188" s="159">
        <f t="shared" si="7"/>
        <v>0</v>
      </c>
      <c r="BI188" s="159">
        <f t="shared" si="8"/>
        <v>0</v>
      </c>
      <c r="BJ188" s="17" t="s">
        <v>93</v>
      </c>
      <c r="BK188" s="159">
        <f t="shared" si="9"/>
        <v>0</v>
      </c>
      <c r="BL188" s="17" t="s">
        <v>243</v>
      </c>
      <c r="BM188" s="158" t="s">
        <v>765</v>
      </c>
    </row>
    <row r="189" spans="1:65" s="12" customFormat="1" ht="22.9" customHeight="1">
      <c r="B189" s="132"/>
      <c r="D189" s="133" t="s">
        <v>84</v>
      </c>
      <c r="E189" s="143" t="s">
        <v>766</v>
      </c>
      <c r="F189" s="143" t="s">
        <v>767</v>
      </c>
      <c r="I189" s="135"/>
      <c r="J189" s="144">
        <f>BK189</f>
        <v>0</v>
      </c>
      <c r="L189" s="132"/>
      <c r="M189" s="137"/>
      <c r="N189" s="138"/>
      <c r="O189" s="138"/>
      <c r="P189" s="139">
        <f>SUM(P190:P191)</f>
        <v>0</v>
      </c>
      <c r="Q189" s="138"/>
      <c r="R189" s="139">
        <f>SUM(R190:R191)</f>
        <v>0</v>
      </c>
      <c r="S189" s="138"/>
      <c r="T189" s="140">
        <f>SUM(T190:T191)</f>
        <v>0</v>
      </c>
      <c r="AR189" s="133" t="s">
        <v>21</v>
      </c>
      <c r="AT189" s="141" t="s">
        <v>84</v>
      </c>
      <c r="AU189" s="141" t="s">
        <v>93</v>
      </c>
      <c r="AY189" s="133" t="s">
        <v>146</v>
      </c>
      <c r="BK189" s="142">
        <f>SUM(BK190:BK191)</f>
        <v>0</v>
      </c>
    </row>
    <row r="190" spans="1:65" s="2" customFormat="1" ht="24.2" customHeight="1">
      <c r="A190" s="33"/>
      <c r="B190" s="145"/>
      <c r="C190" s="146" t="s">
        <v>612</v>
      </c>
      <c r="D190" s="146" t="s">
        <v>148</v>
      </c>
      <c r="E190" s="147" t="s">
        <v>768</v>
      </c>
      <c r="F190" s="148" t="s">
        <v>769</v>
      </c>
      <c r="G190" s="149" t="s">
        <v>606</v>
      </c>
      <c r="H190" s="150">
        <v>1</v>
      </c>
      <c r="I190" s="151"/>
      <c r="J190" s="152">
        <f>ROUND(I190*H190,2)</f>
        <v>0</v>
      </c>
      <c r="K190" s="153"/>
      <c r="L190" s="34"/>
      <c r="M190" s="154" t="s">
        <v>1</v>
      </c>
      <c r="N190" s="155" t="s">
        <v>50</v>
      </c>
      <c r="O190" s="59"/>
      <c r="P190" s="156">
        <f>O190*H190</f>
        <v>0</v>
      </c>
      <c r="Q190" s="156">
        <v>0</v>
      </c>
      <c r="R190" s="156">
        <f>Q190*H190</f>
        <v>0</v>
      </c>
      <c r="S190" s="156">
        <v>0</v>
      </c>
      <c r="T190" s="157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58" t="s">
        <v>243</v>
      </c>
      <c r="AT190" s="158" t="s">
        <v>148</v>
      </c>
      <c r="AU190" s="158" t="s">
        <v>21</v>
      </c>
      <c r="AY190" s="17" t="s">
        <v>146</v>
      </c>
      <c r="BE190" s="159">
        <f>IF(N190="základní",J190,0)</f>
        <v>0</v>
      </c>
      <c r="BF190" s="159">
        <f>IF(N190="snížená",J190,0)</f>
        <v>0</v>
      </c>
      <c r="BG190" s="159">
        <f>IF(N190="zákl. přenesená",J190,0)</f>
        <v>0</v>
      </c>
      <c r="BH190" s="159">
        <f>IF(N190="sníž. přenesená",J190,0)</f>
        <v>0</v>
      </c>
      <c r="BI190" s="159">
        <f>IF(N190="nulová",J190,0)</f>
        <v>0</v>
      </c>
      <c r="BJ190" s="17" t="s">
        <v>93</v>
      </c>
      <c r="BK190" s="159">
        <f>ROUND(I190*H190,2)</f>
        <v>0</v>
      </c>
      <c r="BL190" s="17" t="s">
        <v>243</v>
      </c>
      <c r="BM190" s="158" t="s">
        <v>770</v>
      </c>
    </row>
    <row r="191" spans="1:65" s="2" customFormat="1" ht="29.25">
      <c r="A191" s="33"/>
      <c r="B191" s="34"/>
      <c r="C191" s="33"/>
      <c r="D191" s="161" t="s">
        <v>167</v>
      </c>
      <c r="E191" s="33"/>
      <c r="F191" s="177" t="s">
        <v>771</v>
      </c>
      <c r="G191" s="33"/>
      <c r="H191" s="33"/>
      <c r="I191" s="178"/>
      <c r="J191" s="33"/>
      <c r="K191" s="33"/>
      <c r="L191" s="34"/>
      <c r="M191" s="206"/>
      <c r="N191" s="207"/>
      <c r="O191" s="194"/>
      <c r="P191" s="194"/>
      <c r="Q191" s="194"/>
      <c r="R191" s="194"/>
      <c r="S191" s="194"/>
      <c r="T191" s="20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7" t="s">
        <v>167</v>
      </c>
      <c r="AU191" s="17" t="s">
        <v>21</v>
      </c>
    </row>
    <row r="192" spans="1:65" s="2" customFormat="1" ht="6.95" customHeight="1">
      <c r="A192" s="33"/>
      <c r="B192" s="48"/>
      <c r="C192" s="49"/>
      <c r="D192" s="49"/>
      <c r="E192" s="49"/>
      <c r="F192" s="49"/>
      <c r="G192" s="49"/>
      <c r="H192" s="49"/>
      <c r="I192" s="49"/>
      <c r="J192" s="49"/>
      <c r="K192" s="49"/>
      <c r="L192" s="34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autoFilter ref="C124:K191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112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772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ROUND(J119,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ROUND((SUM(BE119:BE151)),  2)</f>
        <v>0</v>
      </c>
      <c r="G33" s="33"/>
      <c r="H33" s="33"/>
      <c r="I33" s="101">
        <v>0.21</v>
      </c>
      <c r="J33" s="100">
        <f>ROUND(((SUM(BE119:BE151))*I33),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ROUND((SUM(BF119:BF151)),  2)</f>
        <v>0</v>
      </c>
      <c r="G34" s="33"/>
      <c r="H34" s="33"/>
      <c r="I34" s="101">
        <v>0.15</v>
      </c>
      <c r="J34" s="100">
        <f>ROUND(((SUM(BF119:BF151))*I34),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ROUND((SUM(BG119:BG151)),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ROUND((SUM(BH119:BH151)),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ROUND((SUM(BI119:BI151)),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SO 801 - Rekultivace zelených ploch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J119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J120</f>
        <v>0</v>
      </c>
      <c r="L97" s="113"/>
    </row>
    <row r="98" spans="1:31" s="10" customFormat="1" ht="19.899999999999999" customHeight="1">
      <c r="B98" s="117"/>
      <c r="D98" s="118" t="s">
        <v>125</v>
      </c>
      <c r="E98" s="119"/>
      <c r="F98" s="119"/>
      <c r="G98" s="119"/>
      <c r="H98" s="119"/>
      <c r="I98" s="119"/>
      <c r="J98" s="120">
        <f>J121</f>
        <v>0</v>
      </c>
      <c r="L98" s="117"/>
    </row>
    <row r="99" spans="1:31" s="10" customFormat="1" ht="19.899999999999999" customHeight="1">
      <c r="B99" s="117"/>
      <c r="D99" s="118" t="s">
        <v>130</v>
      </c>
      <c r="E99" s="119"/>
      <c r="F99" s="119"/>
      <c r="G99" s="119"/>
      <c r="H99" s="119"/>
      <c r="I99" s="119"/>
      <c r="J99" s="120">
        <f>J150</f>
        <v>0</v>
      </c>
      <c r="L99" s="117"/>
    </row>
    <row r="100" spans="1:31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1" t="s">
        <v>131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3"/>
      <c r="D109" s="33"/>
      <c r="E109" s="248" t="str">
        <f>E7</f>
        <v>Přechod pro chodce - Lokalita náměstí Svobody, Hořovice</v>
      </c>
      <c r="F109" s="249"/>
      <c r="G109" s="249"/>
      <c r="H109" s="249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7" t="s">
        <v>117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3"/>
      <c r="D111" s="33"/>
      <c r="E111" s="209" t="str">
        <f>E9</f>
        <v>SO 801 - Rekultivace zelených ploch</v>
      </c>
      <c r="F111" s="250"/>
      <c r="G111" s="250"/>
      <c r="H111" s="250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3"/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7" t="s">
        <v>22</v>
      </c>
      <c r="D113" s="33"/>
      <c r="E113" s="33"/>
      <c r="F113" s="25" t="str">
        <f>F12</f>
        <v>Hořovice</v>
      </c>
      <c r="G113" s="33"/>
      <c r="H113" s="33"/>
      <c r="I113" s="27" t="s">
        <v>24</v>
      </c>
      <c r="J113" s="56" t="str">
        <f>IF(J12="","",J12)</f>
        <v>2. 5. 2022</v>
      </c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40.15" customHeight="1">
      <c r="A115" s="33"/>
      <c r="B115" s="34"/>
      <c r="C115" s="27" t="s">
        <v>30</v>
      </c>
      <c r="D115" s="33"/>
      <c r="E115" s="33"/>
      <c r="F115" s="25" t="str">
        <f>E15</f>
        <v>Město Hořovice, Plackého nám. 2, 268 01</v>
      </c>
      <c r="G115" s="33"/>
      <c r="H115" s="33"/>
      <c r="I115" s="27" t="s">
        <v>37</v>
      </c>
      <c r="J115" s="31" t="str">
        <f>E21</f>
        <v>Ing. arch. Martin Jirovský Ph.D., MBA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40.15" customHeight="1">
      <c r="A116" s="33"/>
      <c r="B116" s="34"/>
      <c r="C116" s="27" t="s">
        <v>35</v>
      </c>
      <c r="D116" s="33"/>
      <c r="E116" s="33"/>
      <c r="F116" s="25" t="str">
        <f>IF(E18="","",E18)</f>
        <v>Vyplň údaj</v>
      </c>
      <c r="G116" s="33"/>
      <c r="H116" s="33"/>
      <c r="I116" s="27" t="s">
        <v>41</v>
      </c>
      <c r="J116" s="31" t="str">
        <f>E24</f>
        <v>Ateliér M.A.A.T. s.r.o.; Petra Stejskalová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21"/>
      <c r="B118" s="122"/>
      <c r="C118" s="123" t="s">
        <v>132</v>
      </c>
      <c r="D118" s="124" t="s">
        <v>70</v>
      </c>
      <c r="E118" s="124" t="s">
        <v>66</v>
      </c>
      <c r="F118" s="124" t="s">
        <v>67</v>
      </c>
      <c r="G118" s="124" t="s">
        <v>133</v>
      </c>
      <c r="H118" s="124" t="s">
        <v>134</v>
      </c>
      <c r="I118" s="124" t="s">
        <v>135</v>
      </c>
      <c r="J118" s="125" t="s">
        <v>121</v>
      </c>
      <c r="K118" s="126" t="s">
        <v>136</v>
      </c>
      <c r="L118" s="127"/>
      <c r="M118" s="63" t="s">
        <v>1</v>
      </c>
      <c r="N118" s="64" t="s">
        <v>49</v>
      </c>
      <c r="O118" s="64" t="s">
        <v>137</v>
      </c>
      <c r="P118" s="64" t="s">
        <v>138</v>
      </c>
      <c r="Q118" s="64" t="s">
        <v>139</v>
      </c>
      <c r="R118" s="64" t="s">
        <v>140</v>
      </c>
      <c r="S118" s="64" t="s">
        <v>141</v>
      </c>
      <c r="T118" s="65" t="s">
        <v>142</v>
      </c>
      <c r="U118" s="121"/>
      <c r="V118" s="121"/>
      <c r="W118" s="121"/>
      <c r="X118" s="121"/>
      <c r="Y118" s="121"/>
      <c r="Z118" s="121"/>
      <c r="AA118" s="121"/>
      <c r="AB118" s="121"/>
      <c r="AC118" s="121"/>
      <c r="AD118" s="121"/>
      <c r="AE118" s="121"/>
    </row>
    <row r="119" spans="1:65" s="2" customFormat="1" ht="22.9" customHeight="1">
      <c r="A119" s="33"/>
      <c r="B119" s="34"/>
      <c r="C119" s="70" t="s">
        <v>143</v>
      </c>
      <c r="D119" s="33"/>
      <c r="E119" s="33"/>
      <c r="F119" s="33"/>
      <c r="G119" s="33"/>
      <c r="H119" s="33"/>
      <c r="I119" s="33"/>
      <c r="J119" s="128">
        <f>BK119</f>
        <v>0</v>
      </c>
      <c r="K119" s="33"/>
      <c r="L119" s="34"/>
      <c r="M119" s="66"/>
      <c r="N119" s="57"/>
      <c r="O119" s="67"/>
      <c r="P119" s="129">
        <f>P120</f>
        <v>0</v>
      </c>
      <c r="Q119" s="67"/>
      <c r="R119" s="129">
        <f>R120</f>
        <v>1.6148730000000002</v>
      </c>
      <c r="S119" s="67"/>
      <c r="T119" s="130">
        <f>T120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7" t="s">
        <v>84</v>
      </c>
      <c r="AU119" s="17" t="s">
        <v>123</v>
      </c>
      <c r="BK119" s="131">
        <f>BK120</f>
        <v>0</v>
      </c>
    </row>
    <row r="120" spans="1:65" s="12" customFormat="1" ht="25.9" customHeight="1">
      <c r="B120" s="132"/>
      <c r="D120" s="133" t="s">
        <v>84</v>
      </c>
      <c r="E120" s="134" t="s">
        <v>144</v>
      </c>
      <c r="F120" s="134" t="s">
        <v>145</v>
      </c>
      <c r="I120" s="135"/>
      <c r="J120" s="136">
        <f>BK120</f>
        <v>0</v>
      </c>
      <c r="L120" s="132"/>
      <c r="M120" s="137"/>
      <c r="N120" s="138"/>
      <c r="O120" s="138"/>
      <c r="P120" s="139">
        <f>P121+P150</f>
        <v>0</v>
      </c>
      <c r="Q120" s="138"/>
      <c r="R120" s="139">
        <f>R121+R150</f>
        <v>1.6148730000000002</v>
      </c>
      <c r="S120" s="138"/>
      <c r="T120" s="140">
        <f>T121+T150</f>
        <v>0</v>
      </c>
      <c r="AR120" s="133" t="s">
        <v>93</v>
      </c>
      <c r="AT120" s="141" t="s">
        <v>84</v>
      </c>
      <c r="AU120" s="141" t="s">
        <v>85</v>
      </c>
      <c r="AY120" s="133" t="s">
        <v>146</v>
      </c>
      <c r="BK120" s="142">
        <f>BK121+BK150</f>
        <v>0</v>
      </c>
    </row>
    <row r="121" spans="1:65" s="12" customFormat="1" ht="22.9" customHeight="1">
      <c r="B121" s="132"/>
      <c r="D121" s="133" t="s">
        <v>84</v>
      </c>
      <c r="E121" s="143" t="s">
        <v>93</v>
      </c>
      <c r="F121" s="143" t="s">
        <v>147</v>
      </c>
      <c r="I121" s="135"/>
      <c r="J121" s="144">
        <f>BK121</f>
        <v>0</v>
      </c>
      <c r="L121" s="132"/>
      <c r="M121" s="137"/>
      <c r="N121" s="138"/>
      <c r="O121" s="138"/>
      <c r="P121" s="139">
        <f>SUM(P122:P149)</f>
        <v>0</v>
      </c>
      <c r="Q121" s="138"/>
      <c r="R121" s="139">
        <f>SUM(R122:R149)</f>
        <v>1.6148730000000002</v>
      </c>
      <c r="S121" s="138"/>
      <c r="T121" s="140">
        <f>SUM(T122:T149)</f>
        <v>0</v>
      </c>
      <c r="AR121" s="133" t="s">
        <v>93</v>
      </c>
      <c r="AT121" s="141" t="s">
        <v>84</v>
      </c>
      <c r="AU121" s="141" t="s">
        <v>93</v>
      </c>
      <c r="AY121" s="133" t="s">
        <v>146</v>
      </c>
      <c r="BK121" s="142">
        <f>SUM(BK122:BK149)</f>
        <v>0</v>
      </c>
    </row>
    <row r="122" spans="1:65" s="2" customFormat="1" ht="24.2" customHeight="1">
      <c r="A122" s="33"/>
      <c r="B122" s="145"/>
      <c r="C122" s="146" t="s">
        <v>93</v>
      </c>
      <c r="D122" s="146" t="s">
        <v>148</v>
      </c>
      <c r="E122" s="147" t="s">
        <v>495</v>
      </c>
      <c r="F122" s="148" t="s">
        <v>496</v>
      </c>
      <c r="G122" s="149" t="s">
        <v>211</v>
      </c>
      <c r="H122" s="150">
        <v>1.6</v>
      </c>
      <c r="I122" s="151"/>
      <c r="J122" s="152">
        <f>ROUND(I122*H122,2)</f>
        <v>0</v>
      </c>
      <c r="K122" s="153"/>
      <c r="L122" s="34"/>
      <c r="M122" s="154" t="s">
        <v>1</v>
      </c>
      <c r="N122" s="155" t="s">
        <v>50</v>
      </c>
      <c r="O122" s="59"/>
      <c r="P122" s="156">
        <f>O122*H122</f>
        <v>0</v>
      </c>
      <c r="Q122" s="156">
        <v>0</v>
      </c>
      <c r="R122" s="156">
        <f>Q122*H122</f>
        <v>0</v>
      </c>
      <c r="S122" s="156">
        <v>0</v>
      </c>
      <c r="T122" s="157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58" t="s">
        <v>152</v>
      </c>
      <c r="AT122" s="158" t="s">
        <v>148</v>
      </c>
      <c r="AU122" s="158" t="s">
        <v>21</v>
      </c>
      <c r="AY122" s="17" t="s">
        <v>146</v>
      </c>
      <c r="BE122" s="159">
        <f>IF(N122="základní",J122,0)</f>
        <v>0</v>
      </c>
      <c r="BF122" s="159">
        <f>IF(N122="snížená",J122,0)</f>
        <v>0</v>
      </c>
      <c r="BG122" s="159">
        <f>IF(N122="zákl. přenesená",J122,0)</f>
        <v>0</v>
      </c>
      <c r="BH122" s="159">
        <f>IF(N122="sníž. přenesená",J122,0)</f>
        <v>0</v>
      </c>
      <c r="BI122" s="159">
        <f>IF(N122="nulová",J122,0)</f>
        <v>0</v>
      </c>
      <c r="BJ122" s="17" t="s">
        <v>93</v>
      </c>
      <c r="BK122" s="159">
        <f>ROUND(I122*H122,2)</f>
        <v>0</v>
      </c>
      <c r="BL122" s="17" t="s">
        <v>152</v>
      </c>
      <c r="BM122" s="158" t="s">
        <v>773</v>
      </c>
    </row>
    <row r="123" spans="1:65" s="2" customFormat="1" ht="19.5">
      <c r="A123" s="33"/>
      <c r="B123" s="34"/>
      <c r="C123" s="33"/>
      <c r="D123" s="161" t="s">
        <v>167</v>
      </c>
      <c r="E123" s="33"/>
      <c r="F123" s="177" t="s">
        <v>294</v>
      </c>
      <c r="G123" s="33"/>
      <c r="H123" s="33"/>
      <c r="I123" s="178"/>
      <c r="J123" s="33"/>
      <c r="K123" s="33"/>
      <c r="L123" s="34"/>
      <c r="M123" s="179"/>
      <c r="N123" s="180"/>
      <c r="O123" s="59"/>
      <c r="P123" s="59"/>
      <c r="Q123" s="59"/>
      <c r="R123" s="59"/>
      <c r="S123" s="59"/>
      <c r="T123" s="60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7" t="s">
        <v>167</v>
      </c>
      <c r="AU123" s="17" t="s">
        <v>21</v>
      </c>
    </row>
    <row r="124" spans="1:65" s="13" customFormat="1" ht="11.25">
      <c r="B124" s="160"/>
      <c r="D124" s="161" t="s">
        <v>154</v>
      </c>
      <c r="E124" s="162" t="s">
        <v>1</v>
      </c>
      <c r="F124" s="163" t="s">
        <v>774</v>
      </c>
      <c r="H124" s="164">
        <v>1.6</v>
      </c>
      <c r="I124" s="165"/>
      <c r="L124" s="160"/>
      <c r="M124" s="166"/>
      <c r="N124" s="167"/>
      <c r="O124" s="167"/>
      <c r="P124" s="167"/>
      <c r="Q124" s="167"/>
      <c r="R124" s="167"/>
      <c r="S124" s="167"/>
      <c r="T124" s="168"/>
      <c r="AT124" s="162" t="s">
        <v>154</v>
      </c>
      <c r="AU124" s="162" t="s">
        <v>21</v>
      </c>
      <c r="AV124" s="13" t="s">
        <v>21</v>
      </c>
      <c r="AW124" s="13" t="s">
        <v>40</v>
      </c>
      <c r="AX124" s="13" t="s">
        <v>93</v>
      </c>
      <c r="AY124" s="162" t="s">
        <v>146</v>
      </c>
    </row>
    <row r="125" spans="1:65" s="2" customFormat="1" ht="24.2" customHeight="1">
      <c r="A125" s="33"/>
      <c r="B125" s="145"/>
      <c r="C125" s="146" t="s">
        <v>21</v>
      </c>
      <c r="D125" s="146" t="s">
        <v>148</v>
      </c>
      <c r="E125" s="147" t="s">
        <v>775</v>
      </c>
      <c r="F125" s="148" t="s">
        <v>776</v>
      </c>
      <c r="G125" s="149" t="s">
        <v>211</v>
      </c>
      <c r="H125" s="150">
        <v>1.6</v>
      </c>
      <c r="I125" s="151"/>
      <c r="J125" s="152">
        <f>ROUND(I125*H125,2)</f>
        <v>0</v>
      </c>
      <c r="K125" s="153"/>
      <c r="L125" s="34"/>
      <c r="M125" s="154" t="s">
        <v>1</v>
      </c>
      <c r="N125" s="155" t="s">
        <v>50</v>
      </c>
      <c r="O125" s="59"/>
      <c r="P125" s="156">
        <f>O125*H125</f>
        <v>0</v>
      </c>
      <c r="Q125" s="156">
        <v>0</v>
      </c>
      <c r="R125" s="156">
        <f>Q125*H125</f>
        <v>0</v>
      </c>
      <c r="S125" s="156">
        <v>0</v>
      </c>
      <c r="T125" s="15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58" t="s">
        <v>152</v>
      </c>
      <c r="AT125" s="158" t="s">
        <v>148</v>
      </c>
      <c r="AU125" s="158" t="s">
        <v>21</v>
      </c>
      <c r="AY125" s="17" t="s">
        <v>146</v>
      </c>
      <c r="BE125" s="159">
        <f>IF(N125="základní",J125,0)</f>
        <v>0</v>
      </c>
      <c r="BF125" s="159">
        <f>IF(N125="snížená",J125,0)</f>
        <v>0</v>
      </c>
      <c r="BG125" s="159">
        <f>IF(N125="zákl. přenesená",J125,0)</f>
        <v>0</v>
      </c>
      <c r="BH125" s="159">
        <f>IF(N125="sníž. přenesená",J125,0)</f>
        <v>0</v>
      </c>
      <c r="BI125" s="159">
        <f>IF(N125="nulová",J125,0)</f>
        <v>0</v>
      </c>
      <c r="BJ125" s="17" t="s">
        <v>93</v>
      </c>
      <c r="BK125" s="159">
        <f>ROUND(I125*H125,2)</f>
        <v>0</v>
      </c>
      <c r="BL125" s="17" t="s">
        <v>152</v>
      </c>
      <c r="BM125" s="158" t="s">
        <v>777</v>
      </c>
    </row>
    <row r="126" spans="1:65" s="2" customFormat="1" ht="19.5">
      <c r="A126" s="33"/>
      <c r="B126" s="34"/>
      <c r="C126" s="33"/>
      <c r="D126" s="161" t="s">
        <v>167</v>
      </c>
      <c r="E126" s="33"/>
      <c r="F126" s="177" t="s">
        <v>778</v>
      </c>
      <c r="G126" s="33"/>
      <c r="H126" s="33"/>
      <c r="I126" s="178"/>
      <c r="J126" s="33"/>
      <c r="K126" s="33"/>
      <c r="L126" s="34"/>
      <c r="M126" s="179"/>
      <c r="N126" s="180"/>
      <c r="O126" s="59"/>
      <c r="P126" s="59"/>
      <c r="Q126" s="59"/>
      <c r="R126" s="59"/>
      <c r="S126" s="59"/>
      <c r="T126" s="60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7" t="s">
        <v>167</v>
      </c>
      <c r="AU126" s="17" t="s">
        <v>21</v>
      </c>
    </row>
    <row r="127" spans="1:65" s="13" customFormat="1" ht="11.25">
      <c r="B127" s="160"/>
      <c r="D127" s="161" t="s">
        <v>154</v>
      </c>
      <c r="E127" s="162" t="s">
        <v>1</v>
      </c>
      <c r="F127" s="163" t="s">
        <v>779</v>
      </c>
      <c r="H127" s="164">
        <v>1.6</v>
      </c>
      <c r="I127" s="165"/>
      <c r="L127" s="160"/>
      <c r="M127" s="166"/>
      <c r="N127" s="167"/>
      <c r="O127" s="167"/>
      <c r="P127" s="167"/>
      <c r="Q127" s="167"/>
      <c r="R127" s="167"/>
      <c r="S127" s="167"/>
      <c r="T127" s="168"/>
      <c r="AT127" s="162" t="s">
        <v>154</v>
      </c>
      <c r="AU127" s="162" t="s">
        <v>21</v>
      </c>
      <c r="AV127" s="13" t="s">
        <v>21</v>
      </c>
      <c r="AW127" s="13" t="s">
        <v>40</v>
      </c>
      <c r="AX127" s="13" t="s">
        <v>93</v>
      </c>
      <c r="AY127" s="162" t="s">
        <v>146</v>
      </c>
    </row>
    <row r="128" spans="1:65" s="2" customFormat="1" ht="24.2" customHeight="1">
      <c r="A128" s="33"/>
      <c r="B128" s="145"/>
      <c r="C128" s="146" t="s">
        <v>162</v>
      </c>
      <c r="D128" s="146" t="s">
        <v>148</v>
      </c>
      <c r="E128" s="147" t="s">
        <v>780</v>
      </c>
      <c r="F128" s="148" t="s">
        <v>781</v>
      </c>
      <c r="G128" s="149" t="s">
        <v>151</v>
      </c>
      <c r="H128" s="150">
        <v>7.28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50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</v>
      </c>
      <c r="T128" s="15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152</v>
      </c>
      <c r="AT128" s="158" t="s">
        <v>148</v>
      </c>
      <c r="AU128" s="158" t="s">
        <v>21</v>
      </c>
      <c r="AY128" s="17" t="s">
        <v>146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93</v>
      </c>
      <c r="BK128" s="159">
        <f>ROUND(I128*H128,2)</f>
        <v>0</v>
      </c>
      <c r="BL128" s="17" t="s">
        <v>152</v>
      </c>
      <c r="BM128" s="158" t="s">
        <v>782</v>
      </c>
    </row>
    <row r="129" spans="1:65" s="13" customFormat="1" ht="11.25">
      <c r="B129" s="160"/>
      <c r="D129" s="161" t="s">
        <v>154</v>
      </c>
      <c r="E129" s="162" t="s">
        <v>1</v>
      </c>
      <c r="F129" s="163" t="s">
        <v>783</v>
      </c>
      <c r="H129" s="164">
        <v>2.2400000000000002</v>
      </c>
      <c r="I129" s="165"/>
      <c r="L129" s="160"/>
      <c r="M129" s="166"/>
      <c r="N129" s="167"/>
      <c r="O129" s="167"/>
      <c r="P129" s="167"/>
      <c r="Q129" s="167"/>
      <c r="R129" s="167"/>
      <c r="S129" s="167"/>
      <c r="T129" s="168"/>
      <c r="AT129" s="162" t="s">
        <v>154</v>
      </c>
      <c r="AU129" s="162" t="s">
        <v>21</v>
      </c>
      <c r="AV129" s="13" t="s">
        <v>21</v>
      </c>
      <c r="AW129" s="13" t="s">
        <v>40</v>
      </c>
      <c r="AX129" s="13" t="s">
        <v>85</v>
      </c>
      <c r="AY129" s="162" t="s">
        <v>146</v>
      </c>
    </row>
    <row r="130" spans="1:65" s="13" customFormat="1" ht="11.25">
      <c r="B130" s="160"/>
      <c r="D130" s="161" t="s">
        <v>154</v>
      </c>
      <c r="E130" s="162" t="s">
        <v>1</v>
      </c>
      <c r="F130" s="163" t="s">
        <v>784</v>
      </c>
      <c r="H130" s="164">
        <v>5.04</v>
      </c>
      <c r="I130" s="165"/>
      <c r="L130" s="160"/>
      <c r="M130" s="166"/>
      <c r="N130" s="167"/>
      <c r="O130" s="167"/>
      <c r="P130" s="167"/>
      <c r="Q130" s="167"/>
      <c r="R130" s="167"/>
      <c r="S130" s="167"/>
      <c r="T130" s="168"/>
      <c r="AT130" s="162" t="s">
        <v>154</v>
      </c>
      <c r="AU130" s="162" t="s">
        <v>21</v>
      </c>
      <c r="AV130" s="13" t="s">
        <v>21</v>
      </c>
      <c r="AW130" s="13" t="s">
        <v>40</v>
      </c>
      <c r="AX130" s="13" t="s">
        <v>85</v>
      </c>
      <c r="AY130" s="162" t="s">
        <v>146</v>
      </c>
    </row>
    <row r="131" spans="1:65" s="14" customFormat="1" ht="11.25">
      <c r="B131" s="169"/>
      <c r="D131" s="161" t="s">
        <v>154</v>
      </c>
      <c r="E131" s="170" t="s">
        <v>1</v>
      </c>
      <c r="F131" s="171" t="s">
        <v>161</v>
      </c>
      <c r="H131" s="172">
        <v>7.28</v>
      </c>
      <c r="I131" s="173"/>
      <c r="L131" s="169"/>
      <c r="M131" s="174"/>
      <c r="N131" s="175"/>
      <c r="O131" s="175"/>
      <c r="P131" s="175"/>
      <c r="Q131" s="175"/>
      <c r="R131" s="175"/>
      <c r="S131" s="175"/>
      <c r="T131" s="176"/>
      <c r="AT131" s="170" t="s">
        <v>154</v>
      </c>
      <c r="AU131" s="170" t="s">
        <v>21</v>
      </c>
      <c r="AV131" s="14" t="s">
        <v>152</v>
      </c>
      <c r="AW131" s="14" t="s">
        <v>40</v>
      </c>
      <c r="AX131" s="14" t="s">
        <v>93</v>
      </c>
      <c r="AY131" s="170" t="s">
        <v>146</v>
      </c>
    </row>
    <row r="132" spans="1:65" s="2" customFormat="1" ht="24.2" customHeight="1">
      <c r="A132" s="33"/>
      <c r="B132" s="145"/>
      <c r="C132" s="146" t="s">
        <v>152</v>
      </c>
      <c r="D132" s="146" t="s">
        <v>148</v>
      </c>
      <c r="E132" s="147" t="s">
        <v>785</v>
      </c>
      <c r="F132" s="148" t="s">
        <v>786</v>
      </c>
      <c r="G132" s="149" t="s">
        <v>151</v>
      </c>
      <c r="H132" s="150">
        <v>7.28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50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152</v>
      </c>
      <c r="AT132" s="158" t="s">
        <v>148</v>
      </c>
      <c r="AU132" s="158" t="s">
        <v>21</v>
      </c>
      <c r="AY132" s="17" t="s">
        <v>146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93</v>
      </c>
      <c r="BK132" s="159">
        <f>ROUND(I132*H132,2)</f>
        <v>0</v>
      </c>
      <c r="BL132" s="17" t="s">
        <v>152</v>
      </c>
      <c r="BM132" s="158" t="s">
        <v>787</v>
      </c>
    </row>
    <row r="133" spans="1:65" s="2" customFormat="1" ht="14.45" customHeight="1">
      <c r="A133" s="33"/>
      <c r="B133" s="145"/>
      <c r="C133" s="181" t="s">
        <v>176</v>
      </c>
      <c r="D133" s="181" t="s">
        <v>189</v>
      </c>
      <c r="E133" s="182" t="s">
        <v>788</v>
      </c>
      <c r="F133" s="183" t="s">
        <v>789</v>
      </c>
      <c r="G133" s="184" t="s">
        <v>288</v>
      </c>
      <c r="H133" s="185">
        <v>1.6</v>
      </c>
      <c r="I133" s="186"/>
      <c r="J133" s="187">
        <f>ROUND(I133*H133,2)</f>
        <v>0</v>
      </c>
      <c r="K133" s="188"/>
      <c r="L133" s="189"/>
      <c r="M133" s="190" t="s">
        <v>1</v>
      </c>
      <c r="N133" s="191" t="s">
        <v>50</v>
      </c>
      <c r="O133" s="59"/>
      <c r="P133" s="156">
        <f>O133*H133</f>
        <v>0</v>
      </c>
      <c r="Q133" s="156">
        <v>1</v>
      </c>
      <c r="R133" s="156">
        <f>Q133*H133</f>
        <v>1.6</v>
      </c>
      <c r="S133" s="156">
        <v>0</v>
      </c>
      <c r="T133" s="157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58" t="s">
        <v>192</v>
      </c>
      <c r="AT133" s="158" t="s">
        <v>189</v>
      </c>
      <c r="AU133" s="158" t="s">
        <v>21</v>
      </c>
      <c r="AY133" s="17" t="s">
        <v>146</v>
      </c>
      <c r="BE133" s="159">
        <f>IF(N133="základní",J133,0)</f>
        <v>0</v>
      </c>
      <c r="BF133" s="159">
        <f>IF(N133="snížená",J133,0)</f>
        <v>0</v>
      </c>
      <c r="BG133" s="159">
        <f>IF(N133="zákl. přenesená",J133,0)</f>
        <v>0</v>
      </c>
      <c r="BH133" s="159">
        <f>IF(N133="sníž. přenesená",J133,0)</f>
        <v>0</v>
      </c>
      <c r="BI133" s="159">
        <f>IF(N133="nulová",J133,0)</f>
        <v>0</v>
      </c>
      <c r="BJ133" s="17" t="s">
        <v>93</v>
      </c>
      <c r="BK133" s="159">
        <f>ROUND(I133*H133,2)</f>
        <v>0</v>
      </c>
      <c r="BL133" s="17" t="s">
        <v>152</v>
      </c>
      <c r="BM133" s="158" t="s">
        <v>790</v>
      </c>
    </row>
    <row r="134" spans="1:65" s="2" customFormat="1" ht="24.2" customHeight="1">
      <c r="A134" s="33"/>
      <c r="B134" s="145"/>
      <c r="C134" s="146" t="s">
        <v>182</v>
      </c>
      <c r="D134" s="146" t="s">
        <v>148</v>
      </c>
      <c r="E134" s="147" t="s">
        <v>791</v>
      </c>
      <c r="F134" s="148" t="s">
        <v>792</v>
      </c>
      <c r="G134" s="149" t="s">
        <v>151</v>
      </c>
      <c r="H134" s="150">
        <v>7.28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50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152</v>
      </c>
      <c r="AT134" s="158" t="s">
        <v>148</v>
      </c>
      <c r="AU134" s="158" t="s">
        <v>21</v>
      </c>
      <c r="AY134" s="17" t="s">
        <v>146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93</v>
      </c>
      <c r="BK134" s="159">
        <f>ROUND(I134*H134,2)</f>
        <v>0</v>
      </c>
      <c r="BL134" s="17" t="s">
        <v>152</v>
      </c>
      <c r="BM134" s="158" t="s">
        <v>793</v>
      </c>
    </row>
    <row r="135" spans="1:65" s="2" customFormat="1" ht="24.2" customHeight="1">
      <c r="A135" s="33"/>
      <c r="B135" s="145"/>
      <c r="C135" s="146" t="s">
        <v>188</v>
      </c>
      <c r="D135" s="146" t="s">
        <v>148</v>
      </c>
      <c r="E135" s="147" t="s">
        <v>794</v>
      </c>
      <c r="F135" s="148" t="s">
        <v>795</v>
      </c>
      <c r="G135" s="149" t="s">
        <v>151</v>
      </c>
      <c r="H135" s="150">
        <v>7.28</v>
      </c>
      <c r="I135" s="151"/>
      <c r="J135" s="152">
        <f>ROUND(I135*H135,2)</f>
        <v>0</v>
      </c>
      <c r="K135" s="153"/>
      <c r="L135" s="34"/>
      <c r="M135" s="154" t="s">
        <v>1</v>
      </c>
      <c r="N135" s="155" t="s">
        <v>50</v>
      </c>
      <c r="O135" s="59"/>
      <c r="P135" s="156">
        <f>O135*H135</f>
        <v>0</v>
      </c>
      <c r="Q135" s="156">
        <v>0</v>
      </c>
      <c r="R135" s="156">
        <f>Q135*H135</f>
        <v>0</v>
      </c>
      <c r="S135" s="156">
        <v>0</v>
      </c>
      <c r="T135" s="15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58" t="s">
        <v>152</v>
      </c>
      <c r="AT135" s="158" t="s">
        <v>148</v>
      </c>
      <c r="AU135" s="158" t="s">
        <v>21</v>
      </c>
      <c r="AY135" s="17" t="s">
        <v>146</v>
      </c>
      <c r="BE135" s="159">
        <f>IF(N135="základní",J135,0)</f>
        <v>0</v>
      </c>
      <c r="BF135" s="159">
        <f>IF(N135="snížená",J135,0)</f>
        <v>0</v>
      </c>
      <c r="BG135" s="159">
        <f>IF(N135="zákl. přenesená",J135,0)</f>
        <v>0</v>
      </c>
      <c r="BH135" s="159">
        <f>IF(N135="sníž. přenesená",J135,0)</f>
        <v>0</v>
      </c>
      <c r="BI135" s="159">
        <f>IF(N135="nulová",J135,0)</f>
        <v>0</v>
      </c>
      <c r="BJ135" s="17" t="s">
        <v>93</v>
      </c>
      <c r="BK135" s="159">
        <f>ROUND(I135*H135,2)</f>
        <v>0</v>
      </c>
      <c r="BL135" s="17" t="s">
        <v>152</v>
      </c>
      <c r="BM135" s="158" t="s">
        <v>796</v>
      </c>
    </row>
    <row r="136" spans="1:65" s="2" customFormat="1" ht="14.45" customHeight="1">
      <c r="A136" s="33"/>
      <c r="B136" s="145"/>
      <c r="C136" s="181" t="s">
        <v>192</v>
      </c>
      <c r="D136" s="181" t="s">
        <v>189</v>
      </c>
      <c r="E136" s="182" t="s">
        <v>797</v>
      </c>
      <c r="F136" s="183" t="s">
        <v>798</v>
      </c>
      <c r="G136" s="184" t="s">
        <v>743</v>
      </c>
      <c r="H136" s="185">
        <v>0.218</v>
      </c>
      <c r="I136" s="186"/>
      <c r="J136" s="187">
        <f>ROUND(I136*H136,2)</f>
        <v>0</v>
      </c>
      <c r="K136" s="188"/>
      <c r="L136" s="189"/>
      <c r="M136" s="190" t="s">
        <v>1</v>
      </c>
      <c r="N136" s="191" t="s">
        <v>50</v>
      </c>
      <c r="O136" s="59"/>
      <c r="P136" s="156">
        <f>O136*H136</f>
        <v>0</v>
      </c>
      <c r="Q136" s="156">
        <v>1E-3</v>
      </c>
      <c r="R136" s="156">
        <f>Q136*H136</f>
        <v>2.1800000000000001E-4</v>
      </c>
      <c r="S136" s="156">
        <v>0</v>
      </c>
      <c r="T136" s="157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58" t="s">
        <v>192</v>
      </c>
      <c r="AT136" s="158" t="s">
        <v>189</v>
      </c>
      <c r="AU136" s="158" t="s">
        <v>21</v>
      </c>
      <c r="AY136" s="17" t="s">
        <v>146</v>
      </c>
      <c r="BE136" s="159">
        <f>IF(N136="základní",J136,0)</f>
        <v>0</v>
      </c>
      <c r="BF136" s="159">
        <f>IF(N136="snížená",J136,0)</f>
        <v>0</v>
      </c>
      <c r="BG136" s="159">
        <f>IF(N136="zákl. přenesená",J136,0)</f>
        <v>0</v>
      </c>
      <c r="BH136" s="159">
        <f>IF(N136="sníž. přenesená",J136,0)</f>
        <v>0</v>
      </c>
      <c r="BI136" s="159">
        <f>IF(N136="nulová",J136,0)</f>
        <v>0</v>
      </c>
      <c r="BJ136" s="17" t="s">
        <v>93</v>
      </c>
      <c r="BK136" s="159">
        <f>ROUND(I136*H136,2)</f>
        <v>0</v>
      </c>
      <c r="BL136" s="17" t="s">
        <v>152</v>
      </c>
      <c r="BM136" s="158" t="s">
        <v>799</v>
      </c>
    </row>
    <row r="137" spans="1:65" s="13" customFormat="1" ht="11.25">
      <c r="B137" s="160"/>
      <c r="D137" s="161" t="s">
        <v>154</v>
      </c>
      <c r="F137" s="163" t="s">
        <v>800</v>
      </c>
      <c r="H137" s="164">
        <v>0.218</v>
      </c>
      <c r="I137" s="165"/>
      <c r="L137" s="160"/>
      <c r="M137" s="166"/>
      <c r="N137" s="167"/>
      <c r="O137" s="167"/>
      <c r="P137" s="167"/>
      <c r="Q137" s="167"/>
      <c r="R137" s="167"/>
      <c r="S137" s="167"/>
      <c r="T137" s="168"/>
      <c r="AT137" s="162" t="s">
        <v>154</v>
      </c>
      <c r="AU137" s="162" t="s">
        <v>21</v>
      </c>
      <c r="AV137" s="13" t="s">
        <v>21</v>
      </c>
      <c r="AW137" s="13" t="s">
        <v>3</v>
      </c>
      <c r="AX137" s="13" t="s">
        <v>93</v>
      </c>
      <c r="AY137" s="162" t="s">
        <v>146</v>
      </c>
    </row>
    <row r="138" spans="1:65" s="2" customFormat="1" ht="14.45" customHeight="1">
      <c r="A138" s="33"/>
      <c r="B138" s="145"/>
      <c r="C138" s="146" t="s">
        <v>203</v>
      </c>
      <c r="D138" s="146" t="s">
        <v>148</v>
      </c>
      <c r="E138" s="147" t="s">
        <v>801</v>
      </c>
      <c r="F138" s="148" t="s">
        <v>802</v>
      </c>
      <c r="G138" s="149" t="s">
        <v>151</v>
      </c>
      <c r="H138" s="150">
        <v>7.28</v>
      </c>
      <c r="I138" s="151"/>
      <c r="J138" s="152">
        <f>ROUND(I138*H138,2)</f>
        <v>0</v>
      </c>
      <c r="K138" s="153"/>
      <c r="L138" s="34"/>
      <c r="M138" s="154" t="s">
        <v>1</v>
      </c>
      <c r="N138" s="155" t="s">
        <v>50</v>
      </c>
      <c r="O138" s="59"/>
      <c r="P138" s="156">
        <f>O138*H138</f>
        <v>0</v>
      </c>
      <c r="Q138" s="156">
        <v>0</v>
      </c>
      <c r="R138" s="156">
        <f>Q138*H138</f>
        <v>0</v>
      </c>
      <c r="S138" s="156">
        <v>0</v>
      </c>
      <c r="T138" s="157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58" t="s">
        <v>152</v>
      </c>
      <c r="AT138" s="158" t="s">
        <v>148</v>
      </c>
      <c r="AU138" s="158" t="s">
        <v>21</v>
      </c>
      <c r="AY138" s="17" t="s">
        <v>146</v>
      </c>
      <c r="BE138" s="159">
        <f>IF(N138="základní",J138,0)</f>
        <v>0</v>
      </c>
      <c r="BF138" s="159">
        <f>IF(N138="snížená",J138,0)</f>
        <v>0</v>
      </c>
      <c r="BG138" s="159">
        <f>IF(N138="zákl. přenesená",J138,0)</f>
        <v>0</v>
      </c>
      <c r="BH138" s="159">
        <f>IF(N138="sníž. přenesená",J138,0)</f>
        <v>0</v>
      </c>
      <c r="BI138" s="159">
        <f>IF(N138="nulová",J138,0)</f>
        <v>0</v>
      </c>
      <c r="BJ138" s="17" t="s">
        <v>93</v>
      </c>
      <c r="BK138" s="159">
        <f>ROUND(I138*H138,2)</f>
        <v>0</v>
      </c>
      <c r="BL138" s="17" t="s">
        <v>152</v>
      </c>
      <c r="BM138" s="158" t="s">
        <v>803</v>
      </c>
    </row>
    <row r="139" spans="1:65" s="2" customFormat="1" ht="19.5">
      <c r="A139" s="33"/>
      <c r="B139" s="34"/>
      <c r="C139" s="33"/>
      <c r="D139" s="161" t="s">
        <v>167</v>
      </c>
      <c r="E139" s="33"/>
      <c r="F139" s="177" t="s">
        <v>804</v>
      </c>
      <c r="G139" s="33"/>
      <c r="H139" s="33"/>
      <c r="I139" s="178"/>
      <c r="J139" s="33"/>
      <c r="K139" s="33"/>
      <c r="L139" s="34"/>
      <c r="M139" s="179"/>
      <c r="N139" s="180"/>
      <c r="O139" s="59"/>
      <c r="P139" s="59"/>
      <c r="Q139" s="59"/>
      <c r="R139" s="59"/>
      <c r="S139" s="59"/>
      <c r="T139" s="60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7" t="s">
        <v>167</v>
      </c>
      <c r="AU139" s="17" t="s">
        <v>21</v>
      </c>
    </row>
    <row r="140" spans="1:65" s="2" customFormat="1" ht="49.15" customHeight="1">
      <c r="A140" s="33"/>
      <c r="B140" s="145"/>
      <c r="C140" s="146" t="s">
        <v>208</v>
      </c>
      <c r="D140" s="146" t="s">
        <v>148</v>
      </c>
      <c r="E140" s="147" t="s">
        <v>805</v>
      </c>
      <c r="F140" s="148" t="s">
        <v>806</v>
      </c>
      <c r="G140" s="149" t="s">
        <v>151</v>
      </c>
      <c r="H140" s="150">
        <v>7.28</v>
      </c>
      <c r="I140" s="151"/>
      <c r="J140" s="152">
        <f>ROUND(I140*H140,2)</f>
        <v>0</v>
      </c>
      <c r="K140" s="153"/>
      <c r="L140" s="34"/>
      <c r="M140" s="154" t="s">
        <v>1</v>
      </c>
      <c r="N140" s="155" t="s">
        <v>50</v>
      </c>
      <c r="O140" s="59"/>
      <c r="P140" s="156">
        <f>O140*H140</f>
        <v>0</v>
      </c>
      <c r="Q140" s="156">
        <v>0</v>
      </c>
      <c r="R140" s="156">
        <f>Q140*H140</f>
        <v>0</v>
      </c>
      <c r="S140" s="156">
        <v>0</v>
      </c>
      <c r="T140" s="15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58" t="s">
        <v>152</v>
      </c>
      <c r="AT140" s="158" t="s">
        <v>148</v>
      </c>
      <c r="AU140" s="158" t="s">
        <v>21</v>
      </c>
      <c r="AY140" s="17" t="s">
        <v>146</v>
      </c>
      <c r="BE140" s="159">
        <f>IF(N140="základní",J140,0)</f>
        <v>0</v>
      </c>
      <c r="BF140" s="159">
        <f>IF(N140="snížená",J140,0)</f>
        <v>0</v>
      </c>
      <c r="BG140" s="159">
        <f>IF(N140="zákl. přenesená",J140,0)</f>
        <v>0</v>
      </c>
      <c r="BH140" s="159">
        <f>IF(N140="sníž. přenesená",J140,0)</f>
        <v>0</v>
      </c>
      <c r="BI140" s="159">
        <f>IF(N140="nulová",J140,0)</f>
        <v>0</v>
      </c>
      <c r="BJ140" s="17" t="s">
        <v>93</v>
      </c>
      <c r="BK140" s="159">
        <f>ROUND(I140*H140,2)</f>
        <v>0</v>
      </c>
      <c r="BL140" s="17" t="s">
        <v>152</v>
      </c>
      <c r="BM140" s="158" t="s">
        <v>807</v>
      </c>
    </row>
    <row r="141" spans="1:65" s="2" customFormat="1" ht="29.25">
      <c r="A141" s="33"/>
      <c r="B141" s="34"/>
      <c r="C141" s="33"/>
      <c r="D141" s="161" t="s">
        <v>167</v>
      </c>
      <c r="E141" s="33"/>
      <c r="F141" s="177" t="s">
        <v>808</v>
      </c>
      <c r="G141" s="33"/>
      <c r="H141" s="33"/>
      <c r="I141" s="178"/>
      <c r="J141" s="33"/>
      <c r="K141" s="33"/>
      <c r="L141" s="34"/>
      <c r="M141" s="179"/>
      <c r="N141" s="180"/>
      <c r="O141" s="59"/>
      <c r="P141" s="59"/>
      <c r="Q141" s="59"/>
      <c r="R141" s="59"/>
      <c r="S141" s="59"/>
      <c r="T141" s="60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7" t="s">
        <v>167</v>
      </c>
      <c r="AU141" s="17" t="s">
        <v>21</v>
      </c>
    </row>
    <row r="142" spans="1:65" s="2" customFormat="1" ht="24.2" customHeight="1">
      <c r="A142" s="33"/>
      <c r="B142" s="145"/>
      <c r="C142" s="146" t="s">
        <v>214</v>
      </c>
      <c r="D142" s="146" t="s">
        <v>148</v>
      </c>
      <c r="E142" s="147" t="s">
        <v>809</v>
      </c>
      <c r="F142" s="148" t="s">
        <v>810</v>
      </c>
      <c r="G142" s="149" t="s">
        <v>288</v>
      </c>
      <c r="H142" s="150">
        <v>0.14699999999999999</v>
      </c>
      <c r="I142" s="151"/>
      <c r="J142" s="152">
        <f>ROUND(I142*H142,2)</f>
        <v>0</v>
      </c>
      <c r="K142" s="153"/>
      <c r="L142" s="34"/>
      <c r="M142" s="154" t="s">
        <v>1</v>
      </c>
      <c r="N142" s="155" t="s">
        <v>50</v>
      </c>
      <c r="O142" s="59"/>
      <c r="P142" s="156">
        <f>O142*H142</f>
        <v>0</v>
      </c>
      <c r="Q142" s="156">
        <v>0</v>
      </c>
      <c r="R142" s="156">
        <f>Q142*H142</f>
        <v>0</v>
      </c>
      <c r="S142" s="156">
        <v>0</v>
      </c>
      <c r="T142" s="15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58" t="s">
        <v>152</v>
      </c>
      <c r="AT142" s="158" t="s">
        <v>148</v>
      </c>
      <c r="AU142" s="158" t="s">
        <v>21</v>
      </c>
      <c r="AY142" s="17" t="s">
        <v>146</v>
      </c>
      <c r="BE142" s="159">
        <f>IF(N142="základní",J142,0)</f>
        <v>0</v>
      </c>
      <c r="BF142" s="159">
        <f>IF(N142="snížená",J142,0)</f>
        <v>0</v>
      </c>
      <c r="BG142" s="159">
        <f>IF(N142="zákl. přenesená",J142,0)</f>
        <v>0</v>
      </c>
      <c r="BH142" s="159">
        <f>IF(N142="sníž. přenesená",J142,0)</f>
        <v>0</v>
      </c>
      <c r="BI142" s="159">
        <f>IF(N142="nulová",J142,0)</f>
        <v>0</v>
      </c>
      <c r="BJ142" s="17" t="s">
        <v>93</v>
      </c>
      <c r="BK142" s="159">
        <f>ROUND(I142*H142,2)</f>
        <v>0</v>
      </c>
      <c r="BL142" s="17" t="s">
        <v>152</v>
      </c>
      <c r="BM142" s="158" t="s">
        <v>811</v>
      </c>
    </row>
    <row r="143" spans="1:65" s="2" customFormat="1" ht="14.45" customHeight="1">
      <c r="A143" s="33"/>
      <c r="B143" s="145"/>
      <c r="C143" s="181" t="s">
        <v>220</v>
      </c>
      <c r="D143" s="181" t="s">
        <v>189</v>
      </c>
      <c r="E143" s="182" t="s">
        <v>812</v>
      </c>
      <c r="F143" s="183" t="s">
        <v>813</v>
      </c>
      <c r="G143" s="184" t="s">
        <v>743</v>
      </c>
      <c r="H143" s="185">
        <v>14.654999999999999</v>
      </c>
      <c r="I143" s="186"/>
      <c r="J143" s="187">
        <f>ROUND(I143*H143,2)</f>
        <v>0</v>
      </c>
      <c r="K143" s="188"/>
      <c r="L143" s="189"/>
      <c r="M143" s="190" t="s">
        <v>1</v>
      </c>
      <c r="N143" s="191" t="s">
        <v>50</v>
      </c>
      <c r="O143" s="59"/>
      <c r="P143" s="156">
        <f>O143*H143</f>
        <v>0</v>
      </c>
      <c r="Q143" s="156">
        <v>1E-3</v>
      </c>
      <c r="R143" s="156">
        <f>Q143*H143</f>
        <v>1.4655E-2</v>
      </c>
      <c r="S143" s="156">
        <v>0</v>
      </c>
      <c r="T143" s="15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8" t="s">
        <v>192</v>
      </c>
      <c r="AT143" s="158" t="s">
        <v>189</v>
      </c>
      <c r="AU143" s="158" t="s">
        <v>21</v>
      </c>
      <c r="AY143" s="17" t="s">
        <v>146</v>
      </c>
      <c r="BE143" s="159">
        <f>IF(N143="základní",J143,0)</f>
        <v>0</v>
      </c>
      <c r="BF143" s="159">
        <f>IF(N143="snížená",J143,0)</f>
        <v>0</v>
      </c>
      <c r="BG143" s="159">
        <f>IF(N143="zákl. přenesená",J143,0)</f>
        <v>0</v>
      </c>
      <c r="BH143" s="159">
        <f>IF(N143="sníž. přenesená",J143,0)</f>
        <v>0</v>
      </c>
      <c r="BI143" s="159">
        <f>IF(N143="nulová",J143,0)</f>
        <v>0</v>
      </c>
      <c r="BJ143" s="17" t="s">
        <v>93</v>
      </c>
      <c r="BK143" s="159">
        <f>ROUND(I143*H143,2)</f>
        <v>0</v>
      </c>
      <c r="BL143" s="17" t="s">
        <v>152</v>
      </c>
      <c r="BM143" s="158" t="s">
        <v>814</v>
      </c>
    </row>
    <row r="144" spans="1:65" s="13" customFormat="1" ht="11.25">
      <c r="B144" s="160"/>
      <c r="D144" s="161" t="s">
        <v>154</v>
      </c>
      <c r="E144" s="162" t="s">
        <v>1</v>
      </c>
      <c r="F144" s="163" t="s">
        <v>815</v>
      </c>
      <c r="H144" s="164">
        <v>14.654999999999999</v>
      </c>
      <c r="I144" s="165"/>
      <c r="L144" s="160"/>
      <c r="M144" s="166"/>
      <c r="N144" s="167"/>
      <c r="O144" s="167"/>
      <c r="P144" s="167"/>
      <c r="Q144" s="167"/>
      <c r="R144" s="167"/>
      <c r="S144" s="167"/>
      <c r="T144" s="168"/>
      <c r="AT144" s="162" t="s">
        <v>154</v>
      </c>
      <c r="AU144" s="162" t="s">
        <v>21</v>
      </c>
      <c r="AV144" s="13" t="s">
        <v>21</v>
      </c>
      <c r="AW144" s="13" t="s">
        <v>40</v>
      </c>
      <c r="AX144" s="13" t="s">
        <v>93</v>
      </c>
      <c r="AY144" s="162" t="s">
        <v>146</v>
      </c>
    </row>
    <row r="145" spans="1:65" s="2" customFormat="1" ht="14.45" customHeight="1">
      <c r="A145" s="33"/>
      <c r="B145" s="145"/>
      <c r="C145" s="146" t="s">
        <v>225</v>
      </c>
      <c r="D145" s="146" t="s">
        <v>148</v>
      </c>
      <c r="E145" s="147" t="s">
        <v>816</v>
      </c>
      <c r="F145" s="148" t="s">
        <v>817</v>
      </c>
      <c r="G145" s="149" t="s">
        <v>211</v>
      </c>
      <c r="H145" s="150">
        <v>2.4E-2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50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152</v>
      </c>
      <c r="AT145" s="158" t="s">
        <v>148</v>
      </c>
      <c r="AU145" s="158" t="s">
        <v>21</v>
      </c>
      <c r="AY145" s="17" t="s">
        <v>146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7" t="s">
        <v>93</v>
      </c>
      <c r="BK145" s="159">
        <f>ROUND(I145*H145,2)</f>
        <v>0</v>
      </c>
      <c r="BL145" s="17" t="s">
        <v>152</v>
      </c>
      <c r="BM145" s="158" t="s">
        <v>818</v>
      </c>
    </row>
    <row r="146" spans="1:65" s="13" customFormat="1" ht="11.25">
      <c r="B146" s="160"/>
      <c r="D146" s="161" t="s">
        <v>154</v>
      </c>
      <c r="E146" s="162" t="s">
        <v>1</v>
      </c>
      <c r="F146" s="163" t="s">
        <v>819</v>
      </c>
      <c r="H146" s="164">
        <v>8.0000000000000002E-3</v>
      </c>
      <c r="I146" s="165"/>
      <c r="L146" s="160"/>
      <c r="M146" s="166"/>
      <c r="N146" s="167"/>
      <c r="O146" s="167"/>
      <c r="P146" s="167"/>
      <c r="Q146" s="167"/>
      <c r="R146" s="167"/>
      <c r="S146" s="167"/>
      <c r="T146" s="168"/>
      <c r="AT146" s="162" t="s">
        <v>154</v>
      </c>
      <c r="AU146" s="162" t="s">
        <v>21</v>
      </c>
      <c r="AV146" s="13" t="s">
        <v>21</v>
      </c>
      <c r="AW146" s="13" t="s">
        <v>40</v>
      </c>
      <c r="AX146" s="13" t="s">
        <v>93</v>
      </c>
      <c r="AY146" s="162" t="s">
        <v>146</v>
      </c>
    </row>
    <row r="147" spans="1:65" s="13" customFormat="1" ht="11.25">
      <c r="B147" s="160"/>
      <c r="D147" s="161" t="s">
        <v>154</v>
      </c>
      <c r="F147" s="163" t="s">
        <v>820</v>
      </c>
      <c r="H147" s="164">
        <v>2.4E-2</v>
      </c>
      <c r="I147" s="165"/>
      <c r="L147" s="160"/>
      <c r="M147" s="166"/>
      <c r="N147" s="167"/>
      <c r="O147" s="167"/>
      <c r="P147" s="167"/>
      <c r="Q147" s="167"/>
      <c r="R147" s="167"/>
      <c r="S147" s="167"/>
      <c r="T147" s="168"/>
      <c r="AT147" s="162" t="s">
        <v>154</v>
      </c>
      <c r="AU147" s="162" t="s">
        <v>21</v>
      </c>
      <c r="AV147" s="13" t="s">
        <v>21</v>
      </c>
      <c r="AW147" s="13" t="s">
        <v>3</v>
      </c>
      <c r="AX147" s="13" t="s">
        <v>93</v>
      </c>
      <c r="AY147" s="162" t="s">
        <v>146</v>
      </c>
    </row>
    <row r="148" spans="1:65" s="2" customFormat="1" ht="14.45" customHeight="1">
      <c r="A148" s="33"/>
      <c r="B148" s="145"/>
      <c r="C148" s="146" t="s">
        <v>232</v>
      </c>
      <c r="D148" s="146" t="s">
        <v>148</v>
      </c>
      <c r="E148" s="147" t="s">
        <v>821</v>
      </c>
      <c r="F148" s="148" t="s">
        <v>822</v>
      </c>
      <c r="G148" s="149" t="s">
        <v>606</v>
      </c>
      <c r="H148" s="150">
        <v>1</v>
      </c>
      <c r="I148" s="151"/>
      <c r="J148" s="152">
        <f>ROUND(I148*H148,2)</f>
        <v>0</v>
      </c>
      <c r="K148" s="153"/>
      <c r="L148" s="34"/>
      <c r="M148" s="154" t="s">
        <v>1</v>
      </c>
      <c r="N148" s="155" t="s">
        <v>50</v>
      </c>
      <c r="O148" s="59"/>
      <c r="P148" s="156">
        <f>O148*H148</f>
        <v>0</v>
      </c>
      <c r="Q148" s="156">
        <v>0</v>
      </c>
      <c r="R148" s="156">
        <f>Q148*H148</f>
        <v>0</v>
      </c>
      <c r="S148" s="156">
        <v>0</v>
      </c>
      <c r="T148" s="15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58" t="s">
        <v>152</v>
      </c>
      <c r="AT148" s="158" t="s">
        <v>148</v>
      </c>
      <c r="AU148" s="158" t="s">
        <v>21</v>
      </c>
      <c r="AY148" s="17" t="s">
        <v>146</v>
      </c>
      <c r="BE148" s="159">
        <f>IF(N148="základní",J148,0)</f>
        <v>0</v>
      </c>
      <c r="BF148" s="159">
        <f>IF(N148="snížená",J148,0)</f>
        <v>0</v>
      </c>
      <c r="BG148" s="159">
        <f>IF(N148="zákl. přenesená",J148,0)</f>
        <v>0</v>
      </c>
      <c r="BH148" s="159">
        <f>IF(N148="sníž. přenesená",J148,0)</f>
        <v>0</v>
      </c>
      <c r="BI148" s="159">
        <f>IF(N148="nulová",J148,0)</f>
        <v>0</v>
      </c>
      <c r="BJ148" s="17" t="s">
        <v>93</v>
      </c>
      <c r="BK148" s="159">
        <f>ROUND(I148*H148,2)</f>
        <v>0</v>
      </c>
      <c r="BL148" s="17" t="s">
        <v>152</v>
      </c>
      <c r="BM148" s="158" t="s">
        <v>823</v>
      </c>
    </row>
    <row r="149" spans="1:65" s="2" customFormat="1" ht="156">
      <c r="A149" s="33"/>
      <c r="B149" s="34"/>
      <c r="C149" s="33"/>
      <c r="D149" s="161" t="s">
        <v>167</v>
      </c>
      <c r="E149" s="33"/>
      <c r="F149" s="177" t="s">
        <v>824</v>
      </c>
      <c r="G149" s="33"/>
      <c r="H149" s="33"/>
      <c r="I149" s="178"/>
      <c r="J149" s="33"/>
      <c r="K149" s="33"/>
      <c r="L149" s="34"/>
      <c r="M149" s="179"/>
      <c r="N149" s="180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7" t="s">
        <v>167</v>
      </c>
      <c r="AU149" s="17" t="s">
        <v>21</v>
      </c>
    </row>
    <row r="150" spans="1:65" s="12" customFormat="1" ht="22.9" customHeight="1">
      <c r="B150" s="132"/>
      <c r="D150" s="133" t="s">
        <v>84</v>
      </c>
      <c r="E150" s="143" t="s">
        <v>306</v>
      </c>
      <c r="F150" s="143" t="s">
        <v>307</v>
      </c>
      <c r="I150" s="135"/>
      <c r="J150" s="144">
        <f>BK150</f>
        <v>0</v>
      </c>
      <c r="L150" s="132"/>
      <c r="M150" s="137"/>
      <c r="N150" s="138"/>
      <c r="O150" s="138"/>
      <c r="P150" s="139">
        <f>P151</f>
        <v>0</v>
      </c>
      <c r="Q150" s="138"/>
      <c r="R150" s="139">
        <f>R151</f>
        <v>0</v>
      </c>
      <c r="S150" s="138"/>
      <c r="T150" s="140">
        <f>T151</f>
        <v>0</v>
      </c>
      <c r="AR150" s="133" t="s">
        <v>93</v>
      </c>
      <c r="AT150" s="141" t="s">
        <v>84</v>
      </c>
      <c r="AU150" s="141" t="s">
        <v>93</v>
      </c>
      <c r="AY150" s="133" t="s">
        <v>146</v>
      </c>
      <c r="BK150" s="142">
        <f>BK151</f>
        <v>0</v>
      </c>
    </row>
    <row r="151" spans="1:65" s="2" customFormat="1" ht="24.2" customHeight="1">
      <c r="A151" s="33"/>
      <c r="B151" s="145"/>
      <c r="C151" s="146" t="s">
        <v>8</v>
      </c>
      <c r="D151" s="146" t="s">
        <v>148</v>
      </c>
      <c r="E151" s="147" t="s">
        <v>825</v>
      </c>
      <c r="F151" s="148" t="s">
        <v>826</v>
      </c>
      <c r="G151" s="149" t="s">
        <v>288</v>
      </c>
      <c r="H151" s="150">
        <v>1.615</v>
      </c>
      <c r="I151" s="151"/>
      <c r="J151" s="152">
        <f>ROUND(I151*H151,2)</f>
        <v>0</v>
      </c>
      <c r="K151" s="153"/>
      <c r="L151" s="34"/>
      <c r="M151" s="192" t="s">
        <v>1</v>
      </c>
      <c r="N151" s="193" t="s">
        <v>50</v>
      </c>
      <c r="O151" s="194"/>
      <c r="P151" s="195">
        <f>O151*H151</f>
        <v>0</v>
      </c>
      <c r="Q151" s="195">
        <v>0</v>
      </c>
      <c r="R151" s="195">
        <f>Q151*H151</f>
        <v>0</v>
      </c>
      <c r="S151" s="195">
        <v>0</v>
      </c>
      <c r="T151" s="196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152</v>
      </c>
      <c r="AT151" s="158" t="s">
        <v>148</v>
      </c>
      <c r="AU151" s="158" t="s">
        <v>21</v>
      </c>
      <c r="AY151" s="17" t="s">
        <v>146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7" t="s">
        <v>93</v>
      </c>
      <c r="BK151" s="159">
        <f>ROUND(I151*H151,2)</f>
        <v>0</v>
      </c>
      <c r="BL151" s="17" t="s">
        <v>152</v>
      </c>
      <c r="BM151" s="158" t="s">
        <v>827</v>
      </c>
    </row>
    <row r="152" spans="1:65" s="2" customFormat="1" ht="6.95" customHeight="1">
      <c r="A152" s="33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34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autoFilter ref="C118:K15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7" t="s">
        <v>5</v>
      </c>
      <c r="M2" s="232"/>
      <c r="N2" s="232"/>
      <c r="O2" s="232"/>
      <c r="P2" s="232"/>
      <c r="Q2" s="232"/>
      <c r="R2" s="232"/>
      <c r="S2" s="232"/>
      <c r="T2" s="232"/>
      <c r="U2" s="232"/>
      <c r="V2" s="232"/>
      <c r="AT2" s="17" t="s">
        <v>115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21</v>
      </c>
    </row>
    <row r="4" spans="1:46" s="1" customFormat="1" ht="24.95" customHeight="1">
      <c r="B4" s="20"/>
      <c r="D4" s="21" t="s">
        <v>116</v>
      </c>
      <c r="L4" s="20"/>
      <c r="M4" s="94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7" t="s">
        <v>16</v>
      </c>
      <c r="L6" s="20"/>
    </row>
    <row r="7" spans="1:46" s="1" customFormat="1" ht="16.5" customHeight="1">
      <c r="B7" s="20"/>
      <c r="E7" s="248" t="str">
        <f>'Rekapitulace stavby'!K6</f>
        <v>Přechod pro chodce - Lokalita náměstí Svobody, Hořovice</v>
      </c>
      <c r="F7" s="249"/>
      <c r="G7" s="249"/>
      <c r="H7" s="249"/>
      <c r="L7" s="20"/>
    </row>
    <row r="8" spans="1:46" s="2" customFormat="1" ht="12" customHeight="1">
      <c r="A8" s="33"/>
      <c r="B8" s="34"/>
      <c r="C8" s="33"/>
      <c r="D8" s="27" t="s">
        <v>117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09" t="s">
        <v>828</v>
      </c>
      <c r="F9" s="250"/>
      <c r="G9" s="250"/>
      <c r="H9" s="250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7" t="s">
        <v>18</v>
      </c>
      <c r="E11" s="33"/>
      <c r="F11" s="25" t="s">
        <v>19</v>
      </c>
      <c r="G11" s="33"/>
      <c r="H11" s="33"/>
      <c r="I11" s="27" t="s">
        <v>20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7" t="s">
        <v>22</v>
      </c>
      <c r="E12" s="33"/>
      <c r="F12" s="25" t="s">
        <v>23</v>
      </c>
      <c r="G12" s="33"/>
      <c r="H12" s="33"/>
      <c r="I12" s="27" t="s">
        <v>24</v>
      </c>
      <c r="J12" s="56" t="str">
        <f>'Rekapitulace stavby'!AN8</f>
        <v>2. 5. 2022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7" t="s">
        <v>30</v>
      </c>
      <c r="E14" s="33"/>
      <c r="F14" s="33"/>
      <c r="G14" s="33"/>
      <c r="H14" s="33"/>
      <c r="I14" s="27" t="s">
        <v>31</v>
      </c>
      <c r="J14" s="25" t="s">
        <v>32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5" t="s">
        <v>33</v>
      </c>
      <c r="F15" s="33"/>
      <c r="G15" s="33"/>
      <c r="H15" s="33"/>
      <c r="I15" s="27" t="s">
        <v>34</v>
      </c>
      <c r="J15" s="25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7" t="s">
        <v>35</v>
      </c>
      <c r="E17" s="33"/>
      <c r="F17" s="33"/>
      <c r="G17" s="33"/>
      <c r="H17" s="33"/>
      <c r="I17" s="27" t="s">
        <v>31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51" t="str">
        <f>'Rekapitulace stavby'!E14</f>
        <v>Vyplň údaj</v>
      </c>
      <c r="F18" s="231"/>
      <c r="G18" s="231"/>
      <c r="H18" s="231"/>
      <c r="I18" s="27" t="s">
        <v>34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7" t="s">
        <v>37</v>
      </c>
      <c r="E20" s="33"/>
      <c r="F20" s="33"/>
      <c r="G20" s="33"/>
      <c r="H20" s="33"/>
      <c r="I20" s="27" t="s">
        <v>31</v>
      </c>
      <c r="J20" s="25" t="s">
        <v>38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5" t="s">
        <v>39</v>
      </c>
      <c r="F21" s="33"/>
      <c r="G21" s="33"/>
      <c r="H21" s="33"/>
      <c r="I21" s="27" t="s">
        <v>34</v>
      </c>
      <c r="J21" s="25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7" t="s">
        <v>41</v>
      </c>
      <c r="E23" s="33"/>
      <c r="F23" s="33"/>
      <c r="G23" s="33"/>
      <c r="H23" s="33"/>
      <c r="I23" s="27" t="s">
        <v>31</v>
      </c>
      <c r="J23" s="25" t="s">
        <v>42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5" t="s">
        <v>43</v>
      </c>
      <c r="F24" s="33"/>
      <c r="G24" s="33"/>
      <c r="H24" s="33"/>
      <c r="I24" s="27" t="s">
        <v>34</v>
      </c>
      <c r="J24" s="25" t="s">
        <v>1</v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7" t="s">
        <v>44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95"/>
      <c r="B27" s="96"/>
      <c r="C27" s="95"/>
      <c r="D27" s="95"/>
      <c r="E27" s="236" t="s">
        <v>1</v>
      </c>
      <c r="F27" s="236"/>
      <c r="G27" s="236"/>
      <c r="H27" s="236"/>
      <c r="I27" s="95"/>
      <c r="J27" s="95"/>
      <c r="K27" s="95"/>
      <c r="L27" s="97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8" t="s">
        <v>45</v>
      </c>
      <c r="E30" s="33"/>
      <c r="F30" s="33"/>
      <c r="G30" s="33"/>
      <c r="H30" s="33"/>
      <c r="I30" s="33"/>
      <c r="J30" s="72">
        <f>ROUND(J125,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47</v>
      </c>
      <c r="G32" s="33"/>
      <c r="H32" s="33"/>
      <c r="I32" s="37" t="s">
        <v>46</v>
      </c>
      <c r="J32" s="37" t="s">
        <v>48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9" t="s">
        <v>49</v>
      </c>
      <c r="E33" s="27" t="s">
        <v>50</v>
      </c>
      <c r="F33" s="100">
        <f>ROUND((SUM(BE125:BE188)),  2)</f>
        <v>0</v>
      </c>
      <c r="G33" s="33"/>
      <c r="H33" s="33"/>
      <c r="I33" s="101">
        <v>0.21</v>
      </c>
      <c r="J33" s="100">
        <f>ROUND(((SUM(BE125:BE188))*I33),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7" t="s">
        <v>51</v>
      </c>
      <c r="F34" s="100">
        <f>ROUND((SUM(BF125:BF188)),  2)</f>
        <v>0</v>
      </c>
      <c r="G34" s="33"/>
      <c r="H34" s="33"/>
      <c r="I34" s="101">
        <v>0.15</v>
      </c>
      <c r="J34" s="100">
        <f>ROUND(((SUM(BF125:BF188))*I34),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52</v>
      </c>
      <c r="F35" s="100">
        <f>ROUND((SUM(BG125:BG188)),  2)</f>
        <v>0</v>
      </c>
      <c r="G35" s="33"/>
      <c r="H35" s="33"/>
      <c r="I35" s="101">
        <v>0.21</v>
      </c>
      <c r="J35" s="100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53</v>
      </c>
      <c r="F36" s="100">
        <f>ROUND((SUM(BH125:BH188)),  2)</f>
        <v>0</v>
      </c>
      <c r="G36" s="33"/>
      <c r="H36" s="33"/>
      <c r="I36" s="101">
        <v>0.15</v>
      </c>
      <c r="J36" s="100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54</v>
      </c>
      <c r="F37" s="100">
        <f>ROUND((SUM(BI125:BI188)),  2)</f>
        <v>0</v>
      </c>
      <c r="G37" s="33"/>
      <c r="H37" s="33"/>
      <c r="I37" s="101">
        <v>0</v>
      </c>
      <c r="J37" s="100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2"/>
      <c r="D39" s="103" t="s">
        <v>55</v>
      </c>
      <c r="E39" s="61"/>
      <c r="F39" s="61"/>
      <c r="G39" s="104" t="s">
        <v>56</v>
      </c>
      <c r="H39" s="105" t="s">
        <v>57</v>
      </c>
      <c r="I39" s="61"/>
      <c r="J39" s="106">
        <f>SUM(J30:J37)</f>
        <v>0</v>
      </c>
      <c r="K39" s="107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3"/>
      <c r="D50" s="44" t="s">
        <v>58</v>
      </c>
      <c r="E50" s="45"/>
      <c r="F50" s="45"/>
      <c r="G50" s="44" t="s">
        <v>59</v>
      </c>
      <c r="H50" s="45"/>
      <c r="I50" s="45"/>
      <c r="J50" s="45"/>
      <c r="K50" s="45"/>
      <c r="L50" s="43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3"/>
      <c r="B61" s="34"/>
      <c r="C61" s="33"/>
      <c r="D61" s="46" t="s">
        <v>60</v>
      </c>
      <c r="E61" s="36"/>
      <c r="F61" s="108" t="s">
        <v>61</v>
      </c>
      <c r="G61" s="46" t="s">
        <v>60</v>
      </c>
      <c r="H61" s="36"/>
      <c r="I61" s="36"/>
      <c r="J61" s="109" t="s">
        <v>61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3"/>
      <c r="B65" s="34"/>
      <c r="C65" s="33"/>
      <c r="D65" s="44" t="s">
        <v>62</v>
      </c>
      <c r="E65" s="47"/>
      <c r="F65" s="47"/>
      <c r="G65" s="44" t="s">
        <v>63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3"/>
      <c r="B76" s="34"/>
      <c r="C76" s="33"/>
      <c r="D76" s="46" t="s">
        <v>60</v>
      </c>
      <c r="E76" s="36"/>
      <c r="F76" s="108" t="s">
        <v>61</v>
      </c>
      <c r="G76" s="46" t="s">
        <v>60</v>
      </c>
      <c r="H76" s="36"/>
      <c r="I76" s="36"/>
      <c r="J76" s="109" t="s">
        <v>61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119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48" t="str">
        <f>E7</f>
        <v>Přechod pro chodce - Lokalita náměstí Svobody, Hořovice</v>
      </c>
      <c r="F85" s="249"/>
      <c r="G85" s="249"/>
      <c r="H85" s="24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117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09" t="str">
        <f>E9</f>
        <v>VRN - Vedlejší rozpočtové náklady</v>
      </c>
      <c r="F87" s="250"/>
      <c r="G87" s="250"/>
      <c r="H87" s="250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22</v>
      </c>
      <c r="D89" s="33"/>
      <c r="E89" s="33"/>
      <c r="F89" s="25" t="str">
        <f>F12</f>
        <v>Hořovice</v>
      </c>
      <c r="G89" s="33"/>
      <c r="H89" s="33"/>
      <c r="I89" s="27" t="s">
        <v>24</v>
      </c>
      <c r="J89" s="56" t="str">
        <f>IF(J12="","",J12)</f>
        <v>2. 5. 2022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40.15" customHeight="1">
      <c r="A91" s="33"/>
      <c r="B91" s="34"/>
      <c r="C91" s="27" t="s">
        <v>30</v>
      </c>
      <c r="D91" s="33"/>
      <c r="E91" s="33"/>
      <c r="F91" s="25" t="str">
        <f>E15</f>
        <v>Město Hořovice, Plackého nám. 2, 268 01</v>
      </c>
      <c r="G91" s="33"/>
      <c r="H91" s="33"/>
      <c r="I91" s="27" t="s">
        <v>37</v>
      </c>
      <c r="J91" s="31" t="str">
        <f>E21</f>
        <v>Ing. arch. Martin Jirovský Ph.D., MBA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40.15" customHeight="1">
      <c r="A92" s="33"/>
      <c r="B92" s="34"/>
      <c r="C92" s="27" t="s">
        <v>35</v>
      </c>
      <c r="D92" s="33"/>
      <c r="E92" s="33"/>
      <c r="F92" s="25" t="str">
        <f>IF(E18="","",E18)</f>
        <v>Vyplň údaj</v>
      </c>
      <c r="G92" s="33"/>
      <c r="H92" s="33"/>
      <c r="I92" s="27" t="s">
        <v>41</v>
      </c>
      <c r="J92" s="31" t="str">
        <f>E24</f>
        <v>Ateliér M.A.A.T. s.r.o.; Petra Stejskalová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0" t="s">
        <v>120</v>
      </c>
      <c r="D94" s="102"/>
      <c r="E94" s="102"/>
      <c r="F94" s="102"/>
      <c r="G94" s="102"/>
      <c r="H94" s="102"/>
      <c r="I94" s="102"/>
      <c r="J94" s="111" t="s">
        <v>121</v>
      </c>
      <c r="K94" s="102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2" t="s">
        <v>122</v>
      </c>
      <c r="D96" s="33"/>
      <c r="E96" s="33"/>
      <c r="F96" s="33"/>
      <c r="G96" s="33"/>
      <c r="H96" s="33"/>
      <c r="I96" s="33"/>
      <c r="J96" s="72">
        <f>J125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123</v>
      </c>
    </row>
    <row r="97" spans="1:31" s="9" customFormat="1" ht="24.95" customHeight="1">
      <c r="B97" s="113"/>
      <c r="D97" s="114" t="s">
        <v>124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1:31" s="10" customFormat="1" ht="19.899999999999999" customHeight="1">
      <c r="B98" s="117"/>
      <c r="D98" s="118" t="s">
        <v>128</v>
      </c>
      <c r="E98" s="119"/>
      <c r="F98" s="119"/>
      <c r="G98" s="119"/>
      <c r="H98" s="119"/>
      <c r="I98" s="119"/>
      <c r="J98" s="120">
        <f>J127</f>
        <v>0</v>
      </c>
      <c r="L98" s="117"/>
    </row>
    <row r="99" spans="1:31" s="9" customFormat="1" ht="24.95" customHeight="1">
      <c r="B99" s="113"/>
      <c r="D99" s="114" t="s">
        <v>829</v>
      </c>
      <c r="E99" s="115"/>
      <c r="F99" s="115"/>
      <c r="G99" s="115"/>
      <c r="H99" s="115"/>
      <c r="I99" s="115"/>
      <c r="J99" s="116">
        <f>J130</f>
        <v>0</v>
      </c>
      <c r="L99" s="113"/>
    </row>
    <row r="100" spans="1:31" s="9" customFormat="1" ht="24.95" customHeight="1">
      <c r="B100" s="113"/>
      <c r="D100" s="114" t="s">
        <v>828</v>
      </c>
      <c r="E100" s="115"/>
      <c r="F100" s="115"/>
      <c r="G100" s="115"/>
      <c r="H100" s="115"/>
      <c r="I100" s="115"/>
      <c r="J100" s="116">
        <f>J135</f>
        <v>0</v>
      </c>
      <c r="L100" s="113"/>
    </row>
    <row r="101" spans="1:31" s="10" customFormat="1" ht="19.899999999999999" customHeight="1">
      <c r="B101" s="117"/>
      <c r="D101" s="118" t="s">
        <v>830</v>
      </c>
      <c r="E101" s="119"/>
      <c r="F101" s="119"/>
      <c r="G101" s="119"/>
      <c r="H101" s="119"/>
      <c r="I101" s="119"/>
      <c r="J101" s="120">
        <f>J136</f>
        <v>0</v>
      </c>
      <c r="L101" s="117"/>
    </row>
    <row r="102" spans="1:31" s="10" customFormat="1" ht="19.899999999999999" customHeight="1">
      <c r="B102" s="117"/>
      <c r="D102" s="118" t="s">
        <v>831</v>
      </c>
      <c r="E102" s="119"/>
      <c r="F102" s="119"/>
      <c r="G102" s="119"/>
      <c r="H102" s="119"/>
      <c r="I102" s="119"/>
      <c r="J102" s="120">
        <f>J153</f>
        <v>0</v>
      </c>
      <c r="L102" s="117"/>
    </row>
    <row r="103" spans="1:31" s="10" customFormat="1" ht="19.899999999999999" customHeight="1">
      <c r="B103" s="117"/>
      <c r="D103" s="118" t="s">
        <v>832</v>
      </c>
      <c r="E103" s="119"/>
      <c r="F103" s="119"/>
      <c r="G103" s="119"/>
      <c r="H103" s="119"/>
      <c r="I103" s="119"/>
      <c r="J103" s="120">
        <f>J158</f>
        <v>0</v>
      </c>
      <c r="L103" s="117"/>
    </row>
    <row r="104" spans="1:31" s="10" customFormat="1" ht="19.899999999999999" customHeight="1">
      <c r="B104" s="117"/>
      <c r="D104" s="118" t="s">
        <v>833</v>
      </c>
      <c r="E104" s="119"/>
      <c r="F104" s="119"/>
      <c r="G104" s="119"/>
      <c r="H104" s="119"/>
      <c r="I104" s="119"/>
      <c r="J104" s="120">
        <f>J171</f>
        <v>0</v>
      </c>
      <c r="L104" s="117"/>
    </row>
    <row r="105" spans="1:31" s="10" customFormat="1" ht="19.899999999999999" customHeight="1">
      <c r="B105" s="117"/>
      <c r="D105" s="118" t="s">
        <v>834</v>
      </c>
      <c r="E105" s="119"/>
      <c r="F105" s="119"/>
      <c r="G105" s="119"/>
      <c r="H105" s="119"/>
      <c r="I105" s="119"/>
      <c r="J105" s="120">
        <f>J182</f>
        <v>0</v>
      </c>
      <c r="L105" s="117"/>
    </row>
    <row r="106" spans="1:31" s="2" customFormat="1" ht="21.75" customHeight="1">
      <c r="A106" s="33"/>
      <c r="B106" s="34"/>
      <c r="C106" s="33"/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48"/>
      <c r="C107" s="49"/>
      <c r="D107" s="49"/>
      <c r="E107" s="49"/>
      <c r="F107" s="49"/>
      <c r="G107" s="49"/>
      <c r="H107" s="49"/>
      <c r="I107" s="49"/>
      <c r="J107" s="49"/>
      <c r="K107" s="49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0"/>
      <c r="C111" s="51"/>
      <c r="D111" s="51"/>
      <c r="E111" s="51"/>
      <c r="F111" s="51"/>
      <c r="G111" s="51"/>
      <c r="H111" s="51"/>
      <c r="I111" s="51"/>
      <c r="J111" s="51"/>
      <c r="K111" s="51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1" t="s">
        <v>131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3"/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7" t="s">
        <v>16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48" t="str">
        <f>E7</f>
        <v>Přechod pro chodce - Lokalita náměstí Svobody, Hořovice</v>
      </c>
      <c r="F115" s="249"/>
      <c r="G115" s="249"/>
      <c r="H115" s="249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7" t="s">
        <v>117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09" t="str">
        <f>E9</f>
        <v>VRN - Vedlejší rozpočtové náklady</v>
      </c>
      <c r="F117" s="250"/>
      <c r="G117" s="250"/>
      <c r="H117" s="250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7" t="s">
        <v>22</v>
      </c>
      <c r="D119" s="33"/>
      <c r="E119" s="33"/>
      <c r="F119" s="25" t="str">
        <f>F12</f>
        <v>Hořovice</v>
      </c>
      <c r="G119" s="33"/>
      <c r="H119" s="33"/>
      <c r="I119" s="27" t="s">
        <v>24</v>
      </c>
      <c r="J119" s="56" t="str">
        <f>IF(J12="","",J12)</f>
        <v>2. 5. 2022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40.15" customHeight="1">
      <c r="A121" s="33"/>
      <c r="B121" s="34"/>
      <c r="C121" s="27" t="s">
        <v>30</v>
      </c>
      <c r="D121" s="33"/>
      <c r="E121" s="33"/>
      <c r="F121" s="25" t="str">
        <f>E15</f>
        <v>Město Hořovice, Plackého nám. 2, 268 01</v>
      </c>
      <c r="G121" s="33"/>
      <c r="H121" s="33"/>
      <c r="I121" s="27" t="s">
        <v>37</v>
      </c>
      <c r="J121" s="31" t="str">
        <f>E21</f>
        <v>Ing. arch. Martin Jirovský Ph.D., MBA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40.15" customHeight="1">
      <c r="A122" s="33"/>
      <c r="B122" s="34"/>
      <c r="C122" s="27" t="s">
        <v>35</v>
      </c>
      <c r="D122" s="33"/>
      <c r="E122" s="33"/>
      <c r="F122" s="25" t="str">
        <f>IF(E18="","",E18)</f>
        <v>Vyplň údaj</v>
      </c>
      <c r="G122" s="33"/>
      <c r="H122" s="33"/>
      <c r="I122" s="27" t="s">
        <v>41</v>
      </c>
      <c r="J122" s="31" t="str">
        <f>E24</f>
        <v>Ateliér M.A.A.T. s.r.o.; Petra Stejskalová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1"/>
      <c r="B124" s="122"/>
      <c r="C124" s="123" t="s">
        <v>132</v>
      </c>
      <c r="D124" s="124" t="s">
        <v>70</v>
      </c>
      <c r="E124" s="124" t="s">
        <v>66</v>
      </c>
      <c r="F124" s="124" t="s">
        <v>67</v>
      </c>
      <c r="G124" s="124" t="s">
        <v>133</v>
      </c>
      <c r="H124" s="124" t="s">
        <v>134</v>
      </c>
      <c r="I124" s="124" t="s">
        <v>135</v>
      </c>
      <c r="J124" s="125" t="s">
        <v>121</v>
      </c>
      <c r="K124" s="126" t="s">
        <v>136</v>
      </c>
      <c r="L124" s="127"/>
      <c r="M124" s="63" t="s">
        <v>1</v>
      </c>
      <c r="N124" s="64" t="s">
        <v>49</v>
      </c>
      <c r="O124" s="64" t="s">
        <v>137</v>
      </c>
      <c r="P124" s="64" t="s">
        <v>138</v>
      </c>
      <c r="Q124" s="64" t="s">
        <v>139</v>
      </c>
      <c r="R124" s="64" t="s">
        <v>140</v>
      </c>
      <c r="S124" s="64" t="s">
        <v>141</v>
      </c>
      <c r="T124" s="65" t="s">
        <v>142</v>
      </c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</row>
    <row r="125" spans="1:65" s="2" customFormat="1" ht="22.9" customHeight="1">
      <c r="A125" s="33"/>
      <c r="B125" s="34"/>
      <c r="C125" s="70" t="s">
        <v>143</v>
      </c>
      <c r="D125" s="33"/>
      <c r="E125" s="33"/>
      <c r="F125" s="33"/>
      <c r="G125" s="33"/>
      <c r="H125" s="33"/>
      <c r="I125" s="33"/>
      <c r="J125" s="128">
        <f>BK125</f>
        <v>0</v>
      </c>
      <c r="K125" s="33"/>
      <c r="L125" s="34"/>
      <c r="M125" s="66"/>
      <c r="N125" s="57"/>
      <c r="O125" s="67"/>
      <c r="P125" s="129">
        <f>P126+P130+P135</f>
        <v>0</v>
      </c>
      <c r="Q125" s="67"/>
      <c r="R125" s="129">
        <f>R126+R130+R135</f>
        <v>0</v>
      </c>
      <c r="S125" s="67"/>
      <c r="T125" s="130">
        <f>T126+T130+T135</f>
        <v>0.02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7" t="s">
        <v>84</v>
      </c>
      <c r="AU125" s="17" t="s">
        <v>123</v>
      </c>
      <c r="BK125" s="131">
        <f>BK126+BK130+BK135</f>
        <v>0</v>
      </c>
    </row>
    <row r="126" spans="1:65" s="12" customFormat="1" ht="25.9" customHeight="1">
      <c r="B126" s="132"/>
      <c r="D126" s="133" t="s">
        <v>84</v>
      </c>
      <c r="E126" s="134" t="s">
        <v>144</v>
      </c>
      <c r="F126" s="134" t="s">
        <v>145</v>
      </c>
      <c r="I126" s="135"/>
      <c r="J126" s="136">
        <f>BK126</f>
        <v>0</v>
      </c>
      <c r="L126" s="132"/>
      <c r="M126" s="137"/>
      <c r="N126" s="138"/>
      <c r="O126" s="138"/>
      <c r="P126" s="139">
        <f>P127</f>
        <v>0</v>
      </c>
      <c r="Q126" s="138"/>
      <c r="R126" s="139">
        <f>R127</f>
        <v>0</v>
      </c>
      <c r="S126" s="138"/>
      <c r="T126" s="140">
        <f>T127</f>
        <v>0.02</v>
      </c>
      <c r="AR126" s="133" t="s">
        <v>93</v>
      </c>
      <c r="AT126" s="141" t="s">
        <v>84</v>
      </c>
      <c r="AU126" s="141" t="s">
        <v>85</v>
      </c>
      <c r="AY126" s="133" t="s">
        <v>146</v>
      </c>
      <c r="BK126" s="142">
        <f>BK127</f>
        <v>0</v>
      </c>
    </row>
    <row r="127" spans="1:65" s="12" customFormat="1" ht="22.9" customHeight="1">
      <c r="B127" s="132"/>
      <c r="D127" s="133" t="s">
        <v>84</v>
      </c>
      <c r="E127" s="143" t="s">
        <v>203</v>
      </c>
      <c r="F127" s="143" t="s">
        <v>219</v>
      </c>
      <c r="I127" s="135"/>
      <c r="J127" s="144">
        <f>BK127</f>
        <v>0</v>
      </c>
      <c r="L127" s="132"/>
      <c r="M127" s="137"/>
      <c r="N127" s="138"/>
      <c r="O127" s="138"/>
      <c r="P127" s="139">
        <f>SUM(P128:P129)</f>
        <v>0</v>
      </c>
      <c r="Q127" s="138"/>
      <c r="R127" s="139">
        <f>SUM(R128:R129)</f>
        <v>0</v>
      </c>
      <c r="S127" s="138"/>
      <c r="T127" s="140">
        <f>SUM(T128:T129)</f>
        <v>0.02</v>
      </c>
      <c r="AR127" s="133" t="s">
        <v>93</v>
      </c>
      <c r="AT127" s="141" t="s">
        <v>84</v>
      </c>
      <c r="AU127" s="141" t="s">
        <v>93</v>
      </c>
      <c r="AY127" s="133" t="s">
        <v>146</v>
      </c>
      <c r="BK127" s="142">
        <f>SUM(BK128:BK129)</f>
        <v>0</v>
      </c>
    </row>
    <row r="128" spans="1:65" s="2" customFormat="1" ht="24.2" customHeight="1">
      <c r="A128" s="33"/>
      <c r="B128" s="145"/>
      <c r="C128" s="146" t="s">
        <v>93</v>
      </c>
      <c r="D128" s="146" t="s">
        <v>148</v>
      </c>
      <c r="E128" s="147" t="s">
        <v>391</v>
      </c>
      <c r="F128" s="148" t="s">
        <v>835</v>
      </c>
      <c r="G128" s="149" t="s">
        <v>606</v>
      </c>
      <c r="H128" s="150">
        <v>1</v>
      </c>
      <c r="I128" s="151"/>
      <c r="J128" s="152">
        <f>ROUND(I128*H128,2)</f>
        <v>0</v>
      </c>
      <c r="K128" s="153"/>
      <c r="L128" s="34"/>
      <c r="M128" s="154" t="s">
        <v>1</v>
      </c>
      <c r="N128" s="155" t="s">
        <v>50</v>
      </c>
      <c r="O128" s="59"/>
      <c r="P128" s="156">
        <f>O128*H128</f>
        <v>0</v>
      </c>
      <c r="Q128" s="156">
        <v>0</v>
      </c>
      <c r="R128" s="156">
        <f>Q128*H128</f>
        <v>0</v>
      </c>
      <c r="S128" s="156">
        <v>0.02</v>
      </c>
      <c r="T128" s="157">
        <f>S128*H128</f>
        <v>0.02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58" t="s">
        <v>152</v>
      </c>
      <c r="AT128" s="158" t="s">
        <v>148</v>
      </c>
      <c r="AU128" s="158" t="s">
        <v>21</v>
      </c>
      <c r="AY128" s="17" t="s">
        <v>146</v>
      </c>
      <c r="BE128" s="159">
        <f>IF(N128="základní",J128,0)</f>
        <v>0</v>
      </c>
      <c r="BF128" s="159">
        <f>IF(N128="snížená",J128,0)</f>
        <v>0</v>
      </c>
      <c r="BG128" s="159">
        <f>IF(N128="zákl. přenesená",J128,0)</f>
        <v>0</v>
      </c>
      <c r="BH128" s="159">
        <f>IF(N128="sníž. přenesená",J128,0)</f>
        <v>0</v>
      </c>
      <c r="BI128" s="159">
        <f>IF(N128="nulová",J128,0)</f>
        <v>0</v>
      </c>
      <c r="BJ128" s="17" t="s">
        <v>93</v>
      </c>
      <c r="BK128" s="159">
        <f>ROUND(I128*H128,2)</f>
        <v>0</v>
      </c>
      <c r="BL128" s="17" t="s">
        <v>152</v>
      </c>
      <c r="BM128" s="158" t="s">
        <v>836</v>
      </c>
    </row>
    <row r="129" spans="1:65" s="2" customFormat="1" ht="19.5">
      <c r="A129" s="33"/>
      <c r="B129" s="34"/>
      <c r="C129" s="33"/>
      <c r="D129" s="161" t="s">
        <v>167</v>
      </c>
      <c r="E129" s="33"/>
      <c r="F129" s="177" t="s">
        <v>837</v>
      </c>
      <c r="G129" s="33"/>
      <c r="H129" s="33"/>
      <c r="I129" s="178"/>
      <c r="J129" s="33"/>
      <c r="K129" s="33"/>
      <c r="L129" s="34"/>
      <c r="M129" s="179"/>
      <c r="N129" s="180"/>
      <c r="O129" s="59"/>
      <c r="P129" s="59"/>
      <c r="Q129" s="59"/>
      <c r="R129" s="59"/>
      <c r="S129" s="59"/>
      <c r="T129" s="60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7" t="s">
        <v>167</v>
      </c>
      <c r="AU129" s="17" t="s">
        <v>21</v>
      </c>
    </row>
    <row r="130" spans="1:65" s="12" customFormat="1" ht="25.9" customHeight="1">
      <c r="B130" s="132"/>
      <c r="D130" s="133" t="s">
        <v>84</v>
      </c>
      <c r="E130" s="134" t="s">
        <v>838</v>
      </c>
      <c r="F130" s="134" t="s">
        <v>839</v>
      </c>
      <c r="I130" s="135"/>
      <c r="J130" s="136">
        <f>BK130</f>
        <v>0</v>
      </c>
      <c r="L130" s="132"/>
      <c r="M130" s="137"/>
      <c r="N130" s="138"/>
      <c r="O130" s="138"/>
      <c r="P130" s="139">
        <f>SUM(P131:P134)</f>
        <v>0</v>
      </c>
      <c r="Q130" s="138"/>
      <c r="R130" s="139">
        <f>SUM(R131:R134)</f>
        <v>0</v>
      </c>
      <c r="S130" s="138"/>
      <c r="T130" s="140">
        <f>SUM(T131:T134)</f>
        <v>0</v>
      </c>
      <c r="AR130" s="133" t="s">
        <v>152</v>
      </c>
      <c r="AT130" s="141" t="s">
        <v>84</v>
      </c>
      <c r="AU130" s="141" t="s">
        <v>85</v>
      </c>
      <c r="AY130" s="133" t="s">
        <v>146</v>
      </c>
      <c r="BK130" s="142">
        <f>SUM(BK131:BK134)</f>
        <v>0</v>
      </c>
    </row>
    <row r="131" spans="1:65" s="2" customFormat="1" ht="14.45" customHeight="1">
      <c r="A131" s="33"/>
      <c r="B131" s="145"/>
      <c r="C131" s="146" t="s">
        <v>21</v>
      </c>
      <c r="D131" s="146" t="s">
        <v>148</v>
      </c>
      <c r="E131" s="147" t="s">
        <v>840</v>
      </c>
      <c r="F131" s="148" t="s">
        <v>841</v>
      </c>
      <c r="G131" s="149" t="s">
        <v>472</v>
      </c>
      <c r="H131" s="150">
        <v>5</v>
      </c>
      <c r="I131" s="151"/>
      <c r="J131" s="152">
        <f>ROUND(I131*H131,2)</f>
        <v>0</v>
      </c>
      <c r="K131" s="153"/>
      <c r="L131" s="34"/>
      <c r="M131" s="154" t="s">
        <v>1</v>
      </c>
      <c r="N131" s="155" t="s">
        <v>50</v>
      </c>
      <c r="O131" s="59"/>
      <c r="P131" s="156">
        <f>O131*H131</f>
        <v>0</v>
      </c>
      <c r="Q131" s="156">
        <v>0</v>
      </c>
      <c r="R131" s="156">
        <f>Q131*H131</f>
        <v>0</v>
      </c>
      <c r="S131" s="156">
        <v>0</v>
      </c>
      <c r="T131" s="157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58" t="s">
        <v>842</v>
      </c>
      <c r="AT131" s="158" t="s">
        <v>148</v>
      </c>
      <c r="AU131" s="158" t="s">
        <v>93</v>
      </c>
      <c r="AY131" s="17" t="s">
        <v>146</v>
      </c>
      <c r="BE131" s="159">
        <f>IF(N131="základní",J131,0)</f>
        <v>0</v>
      </c>
      <c r="BF131" s="159">
        <f>IF(N131="snížená",J131,0)</f>
        <v>0</v>
      </c>
      <c r="BG131" s="159">
        <f>IF(N131="zákl. přenesená",J131,0)</f>
        <v>0</v>
      </c>
      <c r="BH131" s="159">
        <f>IF(N131="sníž. přenesená",J131,0)</f>
        <v>0</v>
      </c>
      <c r="BI131" s="159">
        <f>IF(N131="nulová",J131,0)</f>
        <v>0</v>
      </c>
      <c r="BJ131" s="17" t="s">
        <v>93</v>
      </c>
      <c r="BK131" s="159">
        <f>ROUND(I131*H131,2)</f>
        <v>0</v>
      </c>
      <c r="BL131" s="17" t="s">
        <v>842</v>
      </c>
      <c r="BM131" s="158" t="s">
        <v>843</v>
      </c>
    </row>
    <row r="132" spans="1:65" s="2" customFormat="1" ht="24.2" customHeight="1">
      <c r="A132" s="33"/>
      <c r="B132" s="145"/>
      <c r="C132" s="146" t="s">
        <v>162</v>
      </c>
      <c r="D132" s="146" t="s">
        <v>148</v>
      </c>
      <c r="E132" s="147" t="s">
        <v>844</v>
      </c>
      <c r="F132" s="148" t="s">
        <v>845</v>
      </c>
      <c r="G132" s="149" t="s">
        <v>472</v>
      </c>
      <c r="H132" s="150">
        <v>5</v>
      </c>
      <c r="I132" s="151"/>
      <c r="J132" s="152">
        <f>ROUND(I132*H132,2)</f>
        <v>0</v>
      </c>
      <c r="K132" s="153"/>
      <c r="L132" s="34"/>
      <c r="M132" s="154" t="s">
        <v>1</v>
      </c>
      <c r="N132" s="155" t="s">
        <v>50</v>
      </c>
      <c r="O132" s="59"/>
      <c r="P132" s="156">
        <f>O132*H132</f>
        <v>0</v>
      </c>
      <c r="Q132" s="156">
        <v>0</v>
      </c>
      <c r="R132" s="156">
        <f>Q132*H132</f>
        <v>0</v>
      </c>
      <c r="S132" s="156">
        <v>0</v>
      </c>
      <c r="T132" s="15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58" t="s">
        <v>842</v>
      </c>
      <c r="AT132" s="158" t="s">
        <v>148</v>
      </c>
      <c r="AU132" s="158" t="s">
        <v>93</v>
      </c>
      <c r="AY132" s="17" t="s">
        <v>146</v>
      </c>
      <c r="BE132" s="159">
        <f>IF(N132="základní",J132,0)</f>
        <v>0</v>
      </c>
      <c r="BF132" s="159">
        <f>IF(N132="snížená",J132,0)</f>
        <v>0</v>
      </c>
      <c r="BG132" s="159">
        <f>IF(N132="zákl. přenesená",J132,0)</f>
        <v>0</v>
      </c>
      <c r="BH132" s="159">
        <f>IF(N132="sníž. přenesená",J132,0)</f>
        <v>0</v>
      </c>
      <c r="BI132" s="159">
        <f>IF(N132="nulová",J132,0)</f>
        <v>0</v>
      </c>
      <c r="BJ132" s="17" t="s">
        <v>93</v>
      </c>
      <c r="BK132" s="159">
        <f>ROUND(I132*H132,2)</f>
        <v>0</v>
      </c>
      <c r="BL132" s="17" t="s">
        <v>842</v>
      </c>
      <c r="BM132" s="158" t="s">
        <v>846</v>
      </c>
    </row>
    <row r="133" spans="1:65" s="2" customFormat="1" ht="19.5">
      <c r="A133" s="33"/>
      <c r="B133" s="34"/>
      <c r="C133" s="33"/>
      <c r="D133" s="161" t="s">
        <v>167</v>
      </c>
      <c r="E133" s="33"/>
      <c r="F133" s="177" t="s">
        <v>847</v>
      </c>
      <c r="G133" s="33"/>
      <c r="H133" s="33"/>
      <c r="I133" s="178"/>
      <c r="J133" s="33"/>
      <c r="K133" s="33"/>
      <c r="L133" s="34"/>
      <c r="M133" s="179"/>
      <c r="N133" s="180"/>
      <c r="O133" s="59"/>
      <c r="P133" s="59"/>
      <c r="Q133" s="59"/>
      <c r="R133" s="59"/>
      <c r="S133" s="59"/>
      <c r="T133" s="60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7" t="s">
        <v>167</v>
      </c>
      <c r="AU133" s="17" t="s">
        <v>93</v>
      </c>
    </row>
    <row r="134" spans="1:65" s="2" customFormat="1" ht="14.45" customHeight="1">
      <c r="A134" s="33"/>
      <c r="B134" s="145"/>
      <c r="C134" s="146" t="s">
        <v>152</v>
      </c>
      <c r="D134" s="146" t="s">
        <v>148</v>
      </c>
      <c r="E134" s="147" t="s">
        <v>848</v>
      </c>
      <c r="F134" s="148" t="s">
        <v>849</v>
      </c>
      <c r="G134" s="149" t="s">
        <v>472</v>
      </c>
      <c r="H134" s="150">
        <v>5</v>
      </c>
      <c r="I134" s="151"/>
      <c r="J134" s="152">
        <f>ROUND(I134*H134,2)</f>
        <v>0</v>
      </c>
      <c r="K134" s="153"/>
      <c r="L134" s="34"/>
      <c r="M134" s="154" t="s">
        <v>1</v>
      </c>
      <c r="N134" s="155" t="s">
        <v>50</v>
      </c>
      <c r="O134" s="59"/>
      <c r="P134" s="156">
        <f>O134*H134</f>
        <v>0</v>
      </c>
      <c r="Q134" s="156">
        <v>0</v>
      </c>
      <c r="R134" s="156">
        <f>Q134*H134</f>
        <v>0</v>
      </c>
      <c r="S134" s="156">
        <v>0</v>
      </c>
      <c r="T134" s="157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58" t="s">
        <v>842</v>
      </c>
      <c r="AT134" s="158" t="s">
        <v>148</v>
      </c>
      <c r="AU134" s="158" t="s">
        <v>93</v>
      </c>
      <c r="AY134" s="17" t="s">
        <v>146</v>
      </c>
      <c r="BE134" s="159">
        <f>IF(N134="základní",J134,0)</f>
        <v>0</v>
      </c>
      <c r="BF134" s="159">
        <f>IF(N134="snížená",J134,0)</f>
        <v>0</v>
      </c>
      <c r="BG134" s="159">
        <f>IF(N134="zákl. přenesená",J134,0)</f>
        <v>0</v>
      </c>
      <c r="BH134" s="159">
        <f>IF(N134="sníž. přenesená",J134,0)</f>
        <v>0</v>
      </c>
      <c r="BI134" s="159">
        <f>IF(N134="nulová",J134,0)</f>
        <v>0</v>
      </c>
      <c r="BJ134" s="17" t="s">
        <v>93</v>
      </c>
      <c r="BK134" s="159">
        <f>ROUND(I134*H134,2)</f>
        <v>0</v>
      </c>
      <c r="BL134" s="17" t="s">
        <v>842</v>
      </c>
      <c r="BM134" s="158" t="s">
        <v>850</v>
      </c>
    </row>
    <row r="135" spans="1:65" s="12" customFormat="1" ht="25.9" customHeight="1">
      <c r="B135" s="132"/>
      <c r="D135" s="133" t="s">
        <v>84</v>
      </c>
      <c r="E135" s="134" t="s">
        <v>113</v>
      </c>
      <c r="F135" s="134" t="s">
        <v>114</v>
      </c>
      <c r="I135" s="135"/>
      <c r="J135" s="136">
        <f>BK135</f>
        <v>0</v>
      </c>
      <c r="L135" s="132"/>
      <c r="M135" s="137"/>
      <c r="N135" s="138"/>
      <c r="O135" s="138"/>
      <c r="P135" s="139">
        <f>P136+P153+P158+P171+P182</f>
        <v>0</v>
      </c>
      <c r="Q135" s="138"/>
      <c r="R135" s="139">
        <f>R136+R153+R158+R171+R182</f>
        <v>0</v>
      </c>
      <c r="S135" s="138"/>
      <c r="T135" s="140">
        <f>T136+T153+T158+T171+T182</f>
        <v>0</v>
      </c>
      <c r="AR135" s="133" t="s">
        <v>176</v>
      </c>
      <c r="AT135" s="141" t="s">
        <v>84</v>
      </c>
      <c r="AU135" s="141" t="s">
        <v>85</v>
      </c>
      <c r="AY135" s="133" t="s">
        <v>146</v>
      </c>
      <c r="BK135" s="142">
        <f>BK136+BK153+BK158+BK171+BK182</f>
        <v>0</v>
      </c>
    </row>
    <row r="136" spans="1:65" s="12" customFormat="1" ht="22.9" customHeight="1">
      <c r="B136" s="132"/>
      <c r="D136" s="133" t="s">
        <v>84</v>
      </c>
      <c r="E136" s="143" t="s">
        <v>851</v>
      </c>
      <c r="F136" s="143" t="s">
        <v>852</v>
      </c>
      <c r="I136" s="135"/>
      <c r="J136" s="144">
        <f>BK136</f>
        <v>0</v>
      </c>
      <c r="L136" s="132"/>
      <c r="M136" s="137"/>
      <c r="N136" s="138"/>
      <c r="O136" s="138"/>
      <c r="P136" s="139">
        <f>SUM(P137:P152)</f>
        <v>0</v>
      </c>
      <c r="Q136" s="138"/>
      <c r="R136" s="139">
        <f>SUM(R137:R152)</f>
        <v>0</v>
      </c>
      <c r="S136" s="138"/>
      <c r="T136" s="140">
        <f>SUM(T137:T152)</f>
        <v>0</v>
      </c>
      <c r="AR136" s="133" t="s">
        <v>176</v>
      </c>
      <c r="AT136" s="141" t="s">
        <v>84</v>
      </c>
      <c r="AU136" s="141" t="s">
        <v>93</v>
      </c>
      <c r="AY136" s="133" t="s">
        <v>146</v>
      </c>
      <c r="BK136" s="142">
        <f>SUM(BK137:BK152)</f>
        <v>0</v>
      </c>
    </row>
    <row r="137" spans="1:65" s="2" customFormat="1" ht="14.45" customHeight="1">
      <c r="A137" s="33"/>
      <c r="B137" s="145"/>
      <c r="C137" s="146" t="s">
        <v>176</v>
      </c>
      <c r="D137" s="146" t="s">
        <v>148</v>
      </c>
      <c r="E137" s="147" t="s">
        <v>853</v>
      </c>
      <c r="F137" s="148" t="s">
        <v>852</v>
      </c>
      <c r="G137" s="149" t="s">
        <v>606</v>
      </c>
      <c r="H137" s="150">
        <v>1</v>
      </c>
      <c r="I137" s="151"/>
      <c r="J137" s="152">
        <f>ROUND(I137*H137,2)</f>
        <v>0</v>
      </c>
      <c r="K137" s="153"/>
      <c r="L137" s="34"/>
      <c r="M137" s="154" t="s">
        <v>1</v>
      </c>
      <c r="N137" s="155" t="s">
        <v>50</v>
      </c>
      <c r="O137" s="59"/>
      <c r="P137" s="156">
        <f>O137*H137</f>
        <v>0</v>
      </c>
      <c r="Q137" s="156">
        <v>0</v>
      </c>
      <c r="R137" s="156">
        <f>Q137*H137</f>
        <v>0</v>
      </c>
      <c r="S137" s="156">
        <v>0</v>
      </c>
      <c r="T137" s="157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58" t="s">
        <v>854</v>
      </c>
      <c r="AT137" s="158" t="s">
        <v>148</v>
      </c>
      <c r="AU137" s="158" t="s">
        <v>21</v>
      </c>
      <c r="AY137" s="17" t="s">
        <v>146</v>
      </c>
      <c r="BE137" s="159">
        <f>IF(N137="základní",J137,0)</f>
        <v>0</v>
      </c>
      <c r="BF137" s="159">
        <f>IF(N137="snížená",J137,0)</f>
        <v>0</v>
      </c>
      <c r="BG137" s="159">
        <f>IF(N137="zákl. přenesená",J137,0)</f>
        <v>0</v>
      </c>
      <c r="BH137" s="159">
        <f>IF(N137="sníž. přenesená",J137,0)</f>
        <v>0</v>
      </c>
      <c r="BI137" s="159">
        <f>IF(N137="nulová",J137,0)</f>
        <v>0</v>
      </c>
      <c r="BJ137" s="17" t="s">
        <v>93</v>
      </c>
      <c r="BK137" s="159">
        <f>ROUND(I137*H137,2)</f>
        <v>0</v>
      </c>
      <c r="BL137" s="17" t="s">
        <v>854</v>
      </c>
      <c r="BM137" s="158" t="s">
        <v>855</v>
      </c>
    </row>
    <row r="138" spans="1:65" s="2" customFormat="1" ht="68.25">
      <c r="A138" s="33"/>
      <c r="B138" s="34"/>
      <c r="C138" s="33"/>
      <c r="D138" s="161" t="s">
        <v>167</v>
      </c>
      <c r="E138" s="33"/>
      <c r="F138" s="177" t="s">
        <v>856</v>
      </c>
      <c r="G138" s="33"/>
      <c r="H138" s="33"/>
      <c r="I138" s="178"/>
      <c r="J138" s="33"/>
      <c r="K138" s="33"/>
      <c r="L138" s="34"/>
      <c r="M138" s="179"/>
      <c r="N138" s="180"/>
      <c r="O138" s="59"/>
      <c r="P138" s="59"/>
      <c r="Q138" s="59"/>
      <c r="R138" s="59"/>
      <c r="S138" s="59"/>
      <c r="T138" s="60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7" t="s">
        <v>167</v>
      </c>
      <c r="AU138" s="17" t="s">
        <v>21</v>
      </c>
    </row>
    <row r="139" spans="1:65" s="2" customFormat="1" ht="14.45" customHeight="1">
      <c r="A139" s="33"/>
      <c r="B139" s="145"/>
      <c r="C139" s="146" t="s">
        <v>182</v>
      </c>
      <c r="D139" s="146" t="s">
        <v>148</v>
      </c>
      <c r="E139" s="147" t="s">
        <v>857</v>
      </c>
      <c r="F139" s="148" t="s">
        <v>858</v>
      </c>
      <c r="G139" s="149" t="s">
        <v>606</v>
      </c>
      <c r="H139" s="150">
        <v>1</v>
      </c>
      <c r="I139" s="151"/>
      <c r="J139" s="152">
        <f>ROUND(I139*H139,2)</f>
        <v>0</v>
      </c>
      <c r="K139" s="153"/>
      <c r="L139" s="34"/>
      <c r="M139" s="154" t="s">
        <v>1</v>
      </c>
      <c r="N139" s="155" t="s">
        <v>50</v>
      </c>
      <c r="O139" s="59"/>
      <c r="P139" s="156">
        <f>O139*H139</f>
        <v>0</v>
      </c>
      <c r="Q139" s="156">
        <v>0</v>
      </c>
      <c r="R139" s="156">
        <f>Q139*H139</f>
        <v>0</v>
      </c>
      <c r="S139" s="156">
        <v>0</v>
      </c>
      <c r="T139" s="15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58" t="s">
        <v>854</v>
      </c>
      <c r="AT139" s="158" t="s">
        <v>148</v>
      </c>
      <c r="AU139" s="158" t="s">
        <v>21</v>
      </c>
      <c r="AY139" s="17" t="s">
        <v>146</v>
      </c>
      <c r="BE139" s="159">
        <f>IF(N139="základní",J139,0)</f>
        <v>0</v>
      </c>
      <c r="BF139" s="159">
        <f>IF(N139="snížená",J139,0)</f>
        <v>0</v>
      </c>
      <c r="BG139" s="159">
        <f>IF(N139="zákl. přenesená",J139,0)</f>
        <v>0</v>
      </c>
      <c r="BH139" s="159">
        <f>IF(N139="sníž. přenesená",J139,0)</f>
        <v>0</v>
      </c>
      <c r="BI139" s="159">
        <f>IF(N139="nulová",J139,0)</f>
        <v>0</v>
      </c>
      <c r="BJ139" s="17" t="s">
        <v>93</v>
      </c>
      <c r="BK139" s="159">
        <f>ROUND(I139*H139,2)</f>
        <v>0</v>
      </c>
      <c r="BL139" s="17" t="s">
        <v>854</v>
      </c>
      <c r="BM139" s="158" t="s">
        <v>859</v>
      </c>
    </row>
    <row r="140" spans="1:65" s="2" customFormat="1" ht="48.75">
      <c r="A140" s="33"/>
      <c r="B140" s="34"/>
      <c r="C140" s="33"/>
      <c r="D140" s="161" t="s">
        <v>167</v>
      </c>
      <c r="E140" s="33"/>
      <c r="F140" s="177" t="s">
        <v>860</v>
      </c>
      <c r="G140" s="33"/>
      <c r="H140" s="33"/>
      <c r="I140" s="178"/>
      <c r="J140" s="33"/>
      <c r="K140" s="33"/>
      <c r="L140" s="34"/>
      <c r="M140" s="179"/>
      <c r="N140" s="180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7" t="s">
        <v>167</v>
      </c>
      <c r="AU140" s="17" t="s">
        <v>21</v>
      </c>
    </row>
    <row r="141" spans="1:65" s="2" customFormat="1" ht="14.45" customHeight="1">
      <c r="A141" s="33"/>
      <c r="B141" s="145"/>
      <c r="C141" s="146" t="s">
        <v>188</v>
      </c>
      <c r="D141" s="146" t="s">
        <v>148</v>
      </c>
      <c r="E141" s="147" t="s">
        <v>861</v>
      </c>
      <c r="F141" s="148" t="s">
        <v>862</v>
      </c>
      <c r="G141" s="149" t="s">
        <v>606</v>
      </c>
      <c r="H141" s="150">
        <v>1</v>
      </c>
      <c r="I141" s="151"/>
      <c r="J141" s="152">
        <f>ROUND(I141*H141,2)</f>
        <v>0</v>
      </c>
      <c r="K141" s="153"/>
      <c r="L141" s="34"/>
      <c r="M141" s="154" t="s">
        <v>1</v>
      </c>
      <c r="N141" s="155" t="s">
        <v>50</v>
      </c>
      <c r="O141" s="59"/>
      <c r="P141" s="156">
        <f>O141*H141</f>
        <v>0</v>
      </c>
      <c r="Q141" s="156">
        <v>0</v>
      </c>
      <c r="R141" s="156">
        <f>Q141*H141</f>
        <v>0</v>
      </c>
      <c r="S141" s="156">
        <v>0</v>
      </c>
      <c r="T141" s="157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58" t="s">
        <v>854</v>
      </c>
      <c r="AT141" s="158" t="s">
        <v>148</v>
      </c>
      <c r="AU141" s="158" t="s">
        <v>21</v>
      </c>
      <c r="AY141" s="17" t="s">
        <v>146</v>
      </c>
      <c r="BE141" s="159">
        <f>IF(N141="základní",J141,0)</f>
        <v>0</v>
      </c>
      <c r="BF141" s="159">
        <f>IF(N141="snížená",J141,0)</f>
        <v>0</v>
      </c>
      <c r="BG141" s="159">
        <f>IF(N141="zákl. přenesená",J141,0)</f>
        <v>0</v>
      </c>
      <c r="BH141" s="159">
        <f>IF(N141="sníž. přenesená",J141,0)</f>
        <v>0</v>
      </c>
      <c r="BI141" s="159">
        <f>IF(N141="nulová",J141,0)</f>
        <v>0</v>
      </c>
      <c r="BJ141" s="17" t="s">
        <v>93</v>
      </c>
      <c r="BK141" s="159">
        <f>ROUND(I141*H141,2)</f>
        <v>0</v>
      </c>
      <c r="BL141" s="17" t="s">
        <v>854</v>
      </c>
      <c r="BM141" s="158" t="s">
        <v>863</v>
      </c>
    </row>
    <row r="142" spans="1:65" s="2" customFormat="1" ht="39">
      <c r="A142" s="33"/>
      <c r="B142" s="34"/>
      <c r="C142" s="33"/>
      <c r="D142" s="161" t="s">
        <v>167</v>
      </c>
      <c r="E142" s="33"/>
      <c r="F142" s="177" t="s">
        <v>864</v>
      </c>
      <c r="G142" s="33"/>
      <c r="H142" s="33"/>
      <c r="I142" s="178"/>
      <c r="J142" s="33"/>
      <c r="K142" s="33"/>
      <c r="L142" s="34"/>
      <c r="M142" s="179"/>
      <c r="N142" s="180"/>
      <c r="O142" s="59"/>
      <c r="P142" s="59"/>
      <c r="Q142" s="59"/>
      <c r="R142" s="59"/>
      <c r="S142" s="59"/>
      <c r="T142" s="60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7" t="s">
        <v>167</v>
      </c>
      <c r="AU142" s="17" t="s">
        <v>21</v>
      </c>
    </row>
    <row r="143" spans="1:65" s="2" customFormat="1" ht="14.45" customHeight="1">
      <c r="A143" s="33"/>
      <c r="B143" s="145"/>
      <c r="C143" s="146" t="s">
        <v>192</v>
      </c>
      <c r="D143" s="146" t="s">
        <v>148</v>
      </c>
      <c r="E143" s="147" t="s">
        <v>865</v>
      </c>
      <c r="F143" s="148" t="s">
        <v>866</v>
      </c>
      <c r="G143" s="149" t="s">
        <v>606</v>
      </c>
      <c r="H143" s="150">
        <v>1</v>
      </c>
      <c r="I143" s="151"/>
      <c r="J143" s="152">
        <f>ROUND(I143*H143,2)</f>
        <v>0</v>
      </c>
      <c r="K143" s="153"/>
      <c r="L143" s="34"/>
      <c r="M143" s="154" t="s">
        <v>1</v>
      </c>
      <c r="N143" s="155" t="s">
        <v>50</v>
      </c>
      <c r="O143" s="59"/>
      <c r="P143" s="156">
        <f>O143*H143</f>
        <v>0</v>
      </c>
      <c r="Q143" s="156">
        <v>0</v>
      </c>
      <c r="R143" s="156">
        <f>Q143*H143</f>
        <v>0</v>
      </c>
      <c r="S143" s="156">
        <v>0</v>
      </c>
      <c r="T143" s="15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58" t="s">
        <v>854</v>
      </c>
      <c r="AT143" s="158" t="s">
        <v>148</v>
      </c>
      <c r="AU143" s="158" t="s">
        <v>21</v>
      </c>
      <c r="AY143" s="17" t="s">
        <v>146</v>
      </c>
      <c r="BE143" s="159">
        <f>IF(N143="základní",J143,0)</f>
        <v>0</v>
      </c>
      <c r="BF143" s="159">
        <f>IF(N143="snížená",J143,0)</f>
        <v>0</v>
      </c>
      <c r="BG143" s="159">
        <f>IF(N143="zákl. přenesená",J143,0)</f>
        <v>0</v>
      </c>
      <c r="BH143" s="159">
        <f>IF(N143="sníž. přenesená",J143,0)</f>
        <v>0</v>
      </c>
      <c r="BI143" s="159">
        <f>IF(N143="nulová",J143,0)</f>
        <v>0</v>
      </c>
      <c r="BJ143" s="17" t="s">
        <v>93</v>
      </c>
      <c r="BK143" s="159">
        <f>ROUND(I143*H143,2)</f>
        <v>0</v>
      </c>
      <c r="BL143" s="17" t="s">
        <v>854</v>
      </c>
      <c r="BM143" s="158" t="s">
        <v>867</v>
      </c>
    </row>
    <row r="144" spans="1:65" s="2" customFormat="1" ht="68.25">
      <c r="A144" s="33"/>
      <c r="B144" s="34"/>
      <c r="C144" s="33"/>
      <c r="D144" s="161" t="s">
        <v>167</v>
      </c>
      <c r="E144" s="33"/>
      <c r="F144" s="177" t="s">
        <v>868</v>
      </c>
      <c r="G144" s="33"/>
      <c r="H144" s="33"/>
      <c r="I144" s="178"/>
      <c r="J144" s="33"/>
      <c r="K144" s="33"/>
      <c r="L144" s="34"/>
      <c r="M144" s="179"/>
      <c r="N144" s="180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7" t="s">
        <v>167</v>
      </c>
      <c r="AU144" s="17" t="s">
        <v>21</v>
      </c>
    </row>
    <row r="145" spans="1:65" s="2" customFormat="1" ht="14.45" customHeight="1">
      <c r="A145" s="33"/>
      <c r="B145" s="145"/>
      <c r="C145" s="146" t="s">
        <v>203</v>
      </c>
      <c r="D145" s="146" t="s">
        <v>148</v>
      </c>
      <c r="E145" s="147" t="s">
        <v>869</v>
      </c>
      <c r="F145" s="148" t="s">
        <v>870</v>
      </c>
      <c r="G145" s="149" t="s">
        <v>606</v>
      </c>
      <c r="H145" s="150">
        <v>1</v>
      </c>
      <c r="I145" s="151"/>
      <c r="J145" s="152">
        <f>ROUND(I145*H145,2)</f>
        <v>0</v>
      </c>
      <c r="K145" s="153"/>
      <c r="L145" s="34"/>
      <c r="M145" s="154" t="s">
        <v>1</v>
      </c>
      <c r="N145" s="155" t="s">
        <v>50</v>
      </c>
      <c r="O145" s="59"/>
      <c r="P145" s="156">
        <f>O145*H145</f>
        <v>0</v>
      </c>
      <c r="Q145" s="156">
        <v>0</v>
      </c>
      <c r="R145" s="156">
        <f>Q145*H145</f>
        <v>0</v>
      </c>
      <c r="S145" s="156">
        <v>0</v>
      </c>
      <c r="T145" s="157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58" t="s">
        <v>854</v>
      </c>
      <c r="AT145" s="158" t="s">
        <v>148</v>
      </c>
      <c r="AU145" s="158" t="s">
        <v>21</v>
      </c>
      <c r="AY145" s="17" t="s">
        <v>146</v>
      </c>
      <c r="BE145" s="159">
        <f>IF(N145="základní",J145,0)</f>
        <v>0</v>
      </c>
      <c r="BF145" s="159">
        <f>IF(N145="snížená",J145,0)</f>
        <v>0</v>
      </c>
      <c r="BG145" s="159">
        <f>IF(N145="zákl. přenesená",J145,0)</f>
        <v>0</v>
      </c>
      <c r="BH145" s="159">
        <f>IF(N145="sníž. přenesená",J145,0)</f>
        <v>0</v>
      </c>
      <c r="BI145" s="159">
        <f>IF(N145="nulová",J145,0)</f>
        <v>0</v>
      </c>
      <c r="BJ145" s="17" t="s">
        <v>93</v>
      </c>
      <c r="BK145" s="159">
        <f>ROUND(I145*H145,2)</f>
        <v>0</v>
      </c>
      <c r="BL145" s="17" t="s">
        <v>854</v>
      </c>
      <c r="BM145" s="158" t="s">
        <v>871</v>
      </c>
    </row>
    <row r="146" spans="1:65" s="2" customFormat="1" ht="19.5">
      <c r="A146" s="33"/>
      <c r="B146" s="34"/>
      <c r="C146" s="33"/>
      <c r="D146" s="161" t="s">
        <v>167</v>
      </c>
      <c r="E146" s="33"/>
      <c r="F146" s="177" t="s">
        <v>872</v>
      </c>
      <c r="G146" s="33"/>
      <c r="H146" s="33"/>
      <c r="I146" s="178"/>
      <c r="J146" s="33"/>
      <c r="K146" s="33"/>
      <c r="L146" s="34"/>
      <c r="M146" s="179"/>
      <c r="N146" s="180"/>
      <c r="O146" s="59"/>
      <c r="P146" s="59"/>
      <c r="Q146" s="59"/>
      <c r="R146" s="59"/>
      <c r="S146" s="59"/>
      <c r="T146" s="60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7" t="s">
        <v>167</v>
      </c>
      <c r="AU146" s="17" t="s">
        <v>21</v>
      </c>
    </row>
    <row r="147" spans="1:65" s="2" customFormat="1" ht="14.45" customHeight="1">
      <c r="A147" s="33"/>
      <c r="B147" s="145"/>
      <c r="C147" s="146" t="s">
        <v>208</v>
      </c>
      <c r="D147" s="146" t="s">
        <v>148</v>
      </c>
      <c r="E147" s="147" t="s">
        <v>873</v>
      </c>
      <c r="F147" s="148" t="s">
        <v>874</v>
      </c>
      <c r="G147" s="149" t="s">
        <v>606</v>
      </c>
      <c r="H147" s="150">
        <v>1</v>
      </c>
      <c r="I147" s="151"/>
      <c r="J147" s="152">
        <f>ROUND(I147*H147,2)</f>
        <v>0</v>
      </c>
      <c r="K147" s="153"/>
      <c r="L147" s="34"/>
      <c r="M147" s="154" t="s">
        <v>1</v>
      </c>
      <c r="N147" s="155" t="s">
        <v>50</v>
      </c>
      <c r="O147" s="59"/>
      <c r="P147" s="156">
        <f>O147*H147</f>
        <v>0</v>
      </c>
      <c r="Q147" s="156">
        <v>0</v>
      </c>
      <c r="R147" s="156">
        <f>Q147*H147</f>
        <v>0</v>
      </c>
      <c r="S147" s="156">
        <v>0</v>
      </c>
      <c r="T147" s="157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58" t="s">
        <v>854</v>
      </c>
      <c r="AT147" s="158" t="s">
        <v>148</v>
      </c>
      <c r="AU147" s="158" t="s">
        <v>21</v>
      </c>
      <c r="AY147" s="17" t="s">
        <v>146</v>
      </c>
      <c r="BE147" s="159">
        <f>IF(N147="základní",J147,0)</f>
        <v>0</v>
      </c>
      <c r="BF147" s="159">
        <f>IF(N147="snížená",J147,0)</f>
        <v>0</v>
      </c>
      <c r="BG147" s="159">
        <f>IF(N147="zákl. přenesená",J147,0)</f>
        <v>0</v>
      </c>
      <c r="BH147" s="159">
        <f>IF(N147="sníž. přenesená",J147,0)</f>
        <v>0</v>
      </c>
      <c r="BI147" s="159">
        <f>IF(N147="nulová",J147,0)</f>
        <v>0</v>
      </c>
      <c r="BJ147" s="17" t="s">
        <v>93</v>
      </c>
      <c r="BK147" s="159">
        <f>ROUND(I147*H147,2)</f>
        <v>0</v>
      </c>
      <c r="BL147" s="17" t="s">
        <v>854</v>
      </c>
      <c r="BM147" s="158" t="s">
        <v>875</v>
      </c>
    </row>
    <row r="148" spans="1:65" s="2" customFormat="1" ht="48.75">
      <c r="A148" s="33"/>
      <c r="B148" s="34"/>
      <c r="C148" s="33"/>
      <c r="D148" s="161" t="s">
        <v>167</v>
      </c>
      <c r="E148" s="33"/>
      <c r="F148" s="177" t="s">
        <v>876</v>
      </c>
      <c r="G148" s="33"/>
      <c r="H148" s="33"/>
      <c r="I148" s="178"/>
      <c r="J148" s="33"/>
      <c r="K148" s="33"/>
      <c r="L148" s="34"/>
      <c r="M148" s="179"/>
      <c r="N148" s="180"/>
      <c r="O148" s="59"/>
      <c r="P148" s="59"/>
      <c r="Q148" s="59"/>
      <c r="R148" s="59"/>
      <c r="S148" s="59"/>
      <c r="T148" s="60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7" t="s">
        <v>167</v>
      </c>
      <c r="AU148" s="17" t="s">
        <v>21</v>
      </c>
    </row>
    <row r="149" spans="1:65" s="2" customFormat="1" ht="14.45" customHeight="1">
      <c r="A149" s="33"/>
      <c r="B149" s="145"/>
      <c r="C149" s="146" t="s">
        <v>214</v>
      </c>
      <c r="D149" s="146" t="s">
        <v>148</v>
      </c>
      <c r="E149" s="147" t="s">
        <v>877</v>
      </c>
      <c r="F149" s="148" t="s">
        <v>878</v>
      </c>
      <c r="G149" s="149" t="s">
        <v>606</v>
      </c>
      <c r="H149" s="150">
        <v>1</v>
      </c>
      <c r="I149" s="151"/>
      <c r="J149" s="152">
        <f>ROUND(I149*H149,2)</f>
        <v>0</v>
      </c>
      <c r="K149" s="153"/>
      <c r="L149" s="34"/>
      <c r="M149" s="154" t="s">
        <v>1</v>
      </c>
      <c r="N149" s="155" t="s">
        <v>50</v>
      </c>
      <c r="O149" s="59"/>
      <c r="P149" s="156">
        <f>O149*H149</f>
        <v>0</v>
      </c>
      <c r="Q149" s="156">
        <v>0</v>
      </c>
      <c r="R149" s="156">
        <f>Q149*H149</f>
        <v>0</v>
      </c>
      <c r="S149" s="156">
        <v>0</v>
      </c>
      <c r="T149" s="15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58" t="s">
        <v>854</v>
      </c>
      <c r="AT149" s="158" t="s">
        <v>148</v>
      </c>
      <c r="AU149" s="158" t="s">
        <v>21</v>
      </c>
      <c r="AY149" s="17" t="s">
        <v>146</v>
      </c>
      <c r="BE149" s="159">
        <f>IF(N149="základní",J149,0)</f>
        <v>0</v>
      </c>
      <c r="BF149" s="159">
        <f>IF(N149="snížená",J149,0)</f>
        <v>0</v>
      </c>
      <c r="BG149" s="159">
        <f>IF(N149="zákl. přenesená",J149,0)</f>
        <v>0</v>
      </c>
      <c r="BH149" s="159">
        <f>IF(N149="sníž. přenesená",J149,0)</f>
        <v>0</v>
      </c>
      <c r="BI149" s="159">
        <f>IF(N149="nulová",J149,0)</f>
        <v>0</v>
      </c>
      <c r="BJ149" s="17" t="s">
        <v>93</v>
      </c>
      <c r="BK149" s="159">
        <f>ROUND(I149*H149,2)</f>
        <v>0</v>
      </c>
      <c r="BL149" s="17" t="s">
        <v>854</v>
      </c>
      <c r="BM149" s="158" t="s">
        <v>879</v>
      </c>
    </row>
    <row r="150" spans="1:65" s="2" customFormat="1" ht="29.25">
      <c r="A150" s="33"/>
      <c r="B150" s="34"/>
      <c r="C150" s="33"/>
      <c r="D150" s="161" t="s">
        <v>167</v>
      </c>
      <c r="E150" s="33"/>
      <c r="F150" s="177" t="s">
        <v>880</v>
      </c>
      <c r="G150" s="33"/>
      <c r="H150" s="33"/>
      <c r="I150" s="178"/>
      <c r="J150" s="33"/>
      <c r="K150" s="33"/>
      <c r="L150" s="34"/>
      <c r="M150" s="179"/>
      <c r="N150" s="180"/>
      <c r="O150" s="59"/>
      <c r="P150" s="59"/>
      <c r="Q150" s="59"/>
      <c r="R150" s="59"/>
      <c r="S150" s="59"/>
      <c r="T150" s="60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7" t="s">
        <v>167</v>
      </c>
      <c r="AU150" s="17" t="s">
        <v>21</v>
      </c>
    </row>
    <row r="151" spans="1:65" s="2" customFormat="1" ht="14.45" customHeight="1">
      <c r="A151" s="33"/>
      <c r="B151" s="145"/>
      <c r="C151" s="146" t="s">
        <v>220</v>
      </c>
      <c r="D151" s="146" t="s">
        <v>148</v>
      </c>
      <c r="E151" s="147" t="s">
        <v>881</v>
      </c>
      <c r="F151" s="148" t="s">
        <v>882</v>
      </c>
      <c r="G151" s="149" t="s">
        <v>606</v>
      </c>
      <c r="H151" s="150">
        <v>1</v>
      </c>
      <c r="I151" s="151"/>
      <c r="J151" s="152">
        <f>ROUND(I151*H151,2)</f>
        <v>0</v>
      </c>
      <c r="K151" s="153"/>
      <c r="L151" s="34"/>
      <c r="M151" s="154" t="s">
        <v>1</v>
      </c>
      <c r="N151" s="155" t="s">
        <v>50</v>
      </c>
      <c r="O151" s="59"/>
      <c r="P151" s="156">
        <f>O151*H151</f>
        <v>0</v>
      </c>
      <c r="Q151" s="156">
        <v>0</v>
      </c>
      <c r="R151" s="156">
        <f>Q151*H151</f>
        <v>0</v>
      </c>
      <c r="S151" s="156">
        <v>0</v>
      </c>
      <c r="T151" s="15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58" t="s">
        <v>854</v>
      </c>
      <c r="AT151" s="158" t="s">
        <v>148</v>
      </c>
      <c r="AU151" s="158" t="s">
        <v>21</v>
      </c>
      <c r="AY151" s="17" t="s">
        <v>146</v>
      </c>
      <c r="BE151" s="159">
        <f>IF(N151="základní",J151,0)</f>
        <v>0</v>
      </c>
      <c r="BF151" s="159">
        <f>IF(N151="snížená",J151,0)</f>
        <v>0</v>
      </c>
      <c r="BG151" s="159">
        <f>IF(N151="zákl. přenesená",J151,0)</f>
        <v>0</v>
      </c>
      <c r="BH151" s="159">
        <f>IF(N151="sníž. přenesená",J151,0)</f>
        <v>0</v>
      </c>
      <c r="BI151" s="159">
        <f>IF(N151="nulová",J151,0)</f>
        <v>0</v>
      </c>
      <c r="BJ151" s="17" t="s">
        <v>93</v>
      </c>
      <c r="BK151" s="159">
        <f>ROUND(I151*H151,2)</f>
        <v>0</v>
      </c>
      <c r="BL151" s="17" t="s">
        <v>854</v>
      </c>
      <c r="BM151" s="158" t="s">
        <v>883</v>
      </c>
    </row>
    <row r="152" spans="1:65" s="2" customFormat="1" ht="39">
      <c r="A152" s="33"/>
      <c r="B152" s="34"/>
      <c r="C152" s="33"/>
      <c r="D152" s="161" t="s">
        <v>167</v>
      </c>
      <c r="E152" s="33"/>
      <c r="F152" s="177" t="s">
        <v>884</v>
      </c>
      <c r="G152" s="33"/>
      <c r="H152" s="33"/>
      <c r="I152" s="178"/>
      <c r="J152" s="33"/>
      <c r="K152" s="33"/>
      <c r="L152" s="34"/>
      <c r="M152" s="179"/>
      <c r="N152" s="180"/>
      <c r="O152" s="59"/>
      <c r="P152" s="59"/>
      <c r="Q152" s="59"/>
      <c r="R152" s="59"/>
      <c r="S152" s="59"/>
      <c r="T152" s="60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7" t="s">
        <v>167</v>
      </c>
      <c r="AU152" s="17" t="s">
        <v>21</v>
      </c>
    </row>
    <row r="153" spans="1:65" s="12" customFormat="1" ht="22.9" customHeight="1">
      <c r="B153" s="132"/>
      <c r="D153" s="133" t="s">
        <v>84</v>
      </c>
      <c r="E153" s="143" t="s">
        <v>885</v>
      </c>
      <c r="F153" s="143" t="s">
        <v>886</v>
      </c>
      <c r="I153" s="135"/>
      <c r="J153" s="144">
        <f>BK153</f>
        <v>0</v>
      </c>
      <c r="L153" s="132"/>
      <c r="M153" s="137"/>
      <c r="N153" s="138"/>
      <c r="O153" s="138"/>
      <c r="P153" s="139">
        <f>SUM(P154:P157)</f>
        <v>0</v>
      </c>
      <c r="Q153" s="138"/>
      <c r="R153" s="139">
        <f>SUM(R154:R157)</f>
        <v>0</v>
      </c>
      <c r="S153" s="138"/>
      <c r="T153" s="140">
        <f>SUM(T154:T157)</f>
        <v>0</v>
      </c>
      <c r="AR153" s="133" t="s">
        <v>176</v>
      </c>
      <c r="AT153" s="141" t="s">
        <v>84</v>
      </c>
      <c r="AU153" s="141" t="s">
        <v>93</v>
      </c>
      <c r="AY153" s="133" t="s">
        <v>146</v>
      </c>
      <c r="BK153" s="142">
        <f>SUM(BK154:BK157)</f>
        <v>0</v>
      </c>
    </row>
    <row r="154" spans="1:65" s="2" customFormat="1" ht="14.45" customHeight="1">
      <c r="A154" s="33"/>
      <c r="B154" s="145"/>
      <c r="C154" s="146" t="s">
        <v>225</v>
      </c>
      <c r="D154" s="146" t="s">
        <v>148</v>
      </c>
      <c r="E154" s="147" t="s">
        <v>887</v>
      </c>
      <c r="F154" s="148" t="s">
        <v>886</v>
      </c>
      <c r="G154" s="149" t="s">
        <v>606</v>
      </c>
      <c r="H154" s="150">
        <v>1</v>
      </c>
      <c r="I154" s="151"/>
      <c r="J154" s="152">
        <f>ROUND(I154*H154,2)</f>
        <v>0</v>
      </c>
      <c r="K154" s="153"/>
      <c r="L154" s="34"/>
      <c r="M154" s="154" t="s">
        <v>1</v>
      </c>
      <c r="N154" s="155" t="s">
        <v>50</v>
      </c>
      <c r="O154" s="59"/>
      <c r="P154" s="156">
        <f>O154*H154</f>
        <v>0</v>
      </c>
      <c r="Q154" s="156">
        <v>0</v>
      </c>
      <c r="R154" s="156">
        <f>Q154*H154</f>
        <v>0</v>
      </c>
      <c r="S154" s="156">
        <v>0</v>
      </c>
      <c r="T154" s="15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58" t="s">
        <v>854</v>
      </c>
      <c r="AT154" s="158" t="s">
        <v>148</v>
      </c>
      <c r="AU154" s="158" t="s">
        <v>21</v>
      </c>
      <c r="AY154" s="17" t="s">
        <v>146</v>
      </c>
      <c r="BE154" s="159">
        <f>IF(N154="základní",J154,0)</f>
        <v>0</v>
      </c>
      <c r="BF154" s="159">
        <f>IF(N154="snížená",J154,0)</f>
        <v>0</v>
      </c>
      <c r="BG154" s="159">
        <f>IF(N154="zákl. přenesená",J154,0)</f>
        <v>0</v>
      </c>
      <c r="BH154" s="159">
        <f>IF(N154="sníž. přenesená",J154,0)</f>
        <v>0</v>
      </c>
      <c r="BI154" s="159">
        <f>IF(N154="nulová",J154,0)</f>
        <v>0</v>
      </c>
      <c r="BJ154" s="17" t="s">
        <v>93</v>
      </c>
      <c r="BK154" s="159">
        <f>ROUND(I154*H154,2)</f>
        <v>0</v>
      </c>
      <c r="BL154" s="17" t="s">
        <v>854</v>
      </c>
      <c r="BM154" s="158" t="s">
        <v>888</v>
      </c>
    </row>
    <row r="155" spans="1:65" s="2" customFormat="1" ht="29.25">
      <c r="A155" s="33"/>
      <c r="B155" s="34"/>
      <c r="C155" s="33"/>
      <c r="D155" s="161" t="s">
        <v>167</v>
      </c>
      <c r="E155" s="33"/>
      <c r="F155" s="177" t="s">
        <v>889</v>
      </c>
      <c r="G155" s="33"/>
      <c r="H155" s="33"/>
      <c r="I155" s="178"/>
      <c r="J155" s="33"/>
      <c r="K155" s="33"/>
      <c r="L155" s="34"/>
      <c r="M155" s="179"/>
      <c r="N155" s="180"/>
      <c r="O155" s="59"/>
      <c r="P155" s="59"/>
      <c r="Q155" s="59"/>
      <c r="R155" s="59"/>
      <c r="S155" s="59"/>
      <c r="T155" s="60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7" t="s">
        <v>167</v>
      </c>
      <c r="AU155" s="17" t="s">
        <v>21</v>
      </c>
    </row>
    <row r="156" spans="1:65" s="2" customFormat="1" ht="14.45" customHeight="1">
      <c r="A156" s="33"/>
      <c r="B156" s="145"/>
      <c r="C156" s="146" t="s">
        <v>232</v>
      </c>
      <c r="D156" s="146" t="s">
        <v>148</v>
      </c>
      <c r="E156" s="147" t="s">
        <v>890</v>
      </c>
      <c r="F156" s="148" t="s">
        <v>891</v>
      </c>
      <c r="G156" s="149" t="s">
        <v>606</v>
      </c>
      <c r="H156" s="150">
        <v>1</v>
      </c>
      <c r="I156" s="151"/>
      <c r="J156" s="152">
        <f>ROUND(I156*H156,2)</f>
        <v>0</v>
      </c>
      <c r="K156" s="153"/>
      <c r="L156" s="34"/>
      <c r="M156" s="154" t="s">
        <v>1</v>
      </c>
      <c r="N156" s="155" t="s">
        <v>50</v>
      </c>
      <c r="O156" s="59"/>
      <c r="P156" s="156">
        <f>O156*H156</f>
        <v>0</v>
      </c>
      <c r="Q156" s="156">
        <v>0</v>
      </c>
      <c r="R156" s="156">
        <f>Q156*H156</f>
        <v>0</v>
      </c>
      <c r="S156" s="156">
        <v>0</v>
      </c>
      <c r="T156" s="15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58" t="s">
        <v>854</v>
      </c>
      <c r="AT156" s="158" t="s">
        <v>148</v>
      </c>
      <c r="AU156" s="158" t="s">
        <v>21</v>
      </c>
      <c r="AY156" s="17" t="s">
        <v>146</v>
      </c>
      <c r="BE156" s="159">
        <f>IF(N156="základní",J156,0)</f>
        <v>0</v>
      </c>
      <c r="BF156" s="159">
        <f>IF(N156="snížená",J156,0)</f>
        <v>0</v>
      </c>
      <c r="BG156" s="159">
        <f>IF(N156="zákl. přenesená",J156,0)</f>
        <v>0</v>
      </c>
      <c r="BH156" s="159">
        <f>IF(N156="sníž. přenesená",J156,0)</f>
        <v>0</v>
      </c>
      <c r="BI156" s="159">
        <f>IF(N156="nulová",J156,0)</f>
        <v>0</v>
      </c>
      <c r="BJ156" s="17" t="s">
        <v>93</v>
      </c>
      <c r="BK156" s="159">
        <f>ROUND(I156*H156,2)</f>
        <v>0</v>
      </c>
      <c r="BL156" s="17" t="s">
        <v>854</v>
      </c>
      <c r="BM156" s="158" t="s">
        <v>892</v>
      </c>
    </row>
    <row r="157" spans="1:65" s="2" customFormat="1" ht="68.25">
      <c r="A157" s="33"/>
      <c r="B157" s="34"/>
      <c r="C157" s="33"/>
      <c r="D157" s="161" t="s">
        <v>167</v>
      </c>
      <c r="E157" s="33"/>
      <c r="F157" s="177" t="s">
        <v>893</v>
      </c>
      <c r="G157" s="33"/>
      <c r="H157" s="33"/>
      <c r="I157" s="178"/>
      <c r="J157" s="33"/>
      <c r="K157" s="33"/>
      <c r="L157" s="34"/>
      <c r="M157" s="179"/>
      <c r="N157" s="180"/>
      <c r="O157" s="59"/>
      <c r="P157" s="59"/>
      <c r="Q157" s="59"/>
      <c r="R157" s="59"/>
      <c r="S157" s="59"/>
      <c r="T157" s="60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7" t="s">
        <v>167</v>
      </c>
      <c r="AU157" s="17" t="s">
        <v>21</v>
      </c>
    </row>
    <row r="158" spans="1:65" s="12" customFormat="1" ht="22.9" customHeight="1">
      <c r="B158" s="132"/>
      <c r="D158" s="133" t="s">
        <v>84</v>
      </c>
      <c r="E158" s="143" t="s">
        <v>894</v>
      </c>
      <c r="F158" s="143" t="s">
        <v>895</v>
      </c>
      <c r="I158" s="135"/>
      <c r="J158" s="144">
        <f>BK158</f>
        <v>0</v>
      </c>
      <c r="L158" s="132"/>
      <c r="M158" s="137"/>
      <c r="N158" s="138"/>
      <c r="O158" s="138"/>
      <c r="P158" s="139">
        <f>SUM(P159:P170)</f>
        <v>0</v>
      </c>
      <c r="Q158" s="138"/>
      <c r="R158" s="139">
        <f>SUM(R159:R170)</f>
        <v>0</v>
      </c>
      <c r="S158" s="138"/>
      <c r="T158" s="140">
        <f>SUM(T159:T170)</f>
        <v>0</v>
      </c>
      <c r="AR158" s="133" t="s">
        <v>176</v>
      </c>
      <c r="AT158" s="141" t="s">
        <v>84</v>
      </c>
      <c r="AU158" s="141" t="s">
        <v>93</v>
      </c>
      <c r="AY158" s="133" t="s">
        <v>146</v>
      </c>
      <c r="BK158" s="142">
        <f>SUM(BK159:BK170)</f>
        <v>0</v>
      </c>
    </row>
    <row r="159" spans="1:65" s="2" customFormat="1" ht="14.45" customHeight="1">
      <c r="A159" s="33"/>
      <c r="B159" s="145"/>
      <c r="C159" s="146" t="s">
        <v>8</v>
      </c>
      <c r="D159" s="146" t="s">
        <v>148</v>
      </c>
      <c r="E159" s="147" t="s">
        <v>896</v>
      </c>
      <c r="F159" s="148" t="s">
        <v>897</v>
      </c>
      <c r="G159" s="149" t="s">
        <v>606</v>
      </c>
      <c r="H159" s="150">
        <v>1</v>
      </c>
      <c r="I159" s="151"/>
      <c r="J159" s="152">
        <f>ROUND(I159*H159,2)</f>
        <v>0</v>
      </c>
      <c r="K159" s="153"/>
      <c r="L159" s="34"/>
      <c r="M159" s="154" t="s">
        <v>1</v>
      </c>
      <c r="N159" s="155" t="s">
        <v>50</v>
      </c>
      <c r="O159" s="59"/>
      <c r="P159" s="156">
        <f>O159*H159</f>
        <v>0</v>
      </c>
      <c r="Q159" s="156">
        <v>0</v>
      </c>
      <c r="R159" s="156">
        <f>Q159*H159</f>
        <v>0</v>
      </c>
      <c r="S159" s="156">
        <v>0</v>
      </c>
      <c r="T159" s="157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58" t="s">
        <v>854</v>
      </c>
      <c r="AT159" s="158" t="s">
        <v>148</v>
      </c>
      <c r="AU159" s="158" t="s">
        <v>21</v>
      </c>
      <c r="AY159" s="17" t="s">
        <v>146</v>
      </c>
      <c r="BE159" s="159">
        <f>IF(N159="základní",J159,0)</f>
        <v>0</v>
      </c>
      <c r="BF159" s="159">
        <f>IF(N159="snížená",J159,0)</f>
        <v>0</v>
      </c>
      <c r="BG159" s="159">
        <f>IF(N159="zákl. přenesená",J159,0)</f>
        <v>0</v>
      </c>
      <c r="BH159" s="159">
        <f>IF(N159="sníž. přenesená",J159,0)</f>
        <v>0</v>
      </c>
      <c r="BI159" s="159">
        <f>IF(N159="nulová",J159,0)</f>
        <v>0</v>
      </c>
      <c r="BJ159" s="17" t="s">
        <v>93</v>
      </c>
      <c r="BK159" s="159">
        <f>ROUND(I159*H159,2)</f>
        <v>0</v>
      </c>
      <c r="BL159" s="17" t="s">
        <v>854</v>
      </c>
      <c r="BM159" s="158" t="s">
        <v>898</v>
      </c>
    </row>
    <row r="160" spans="1:65" s="2" customFormat="1" ht="29.25">
      <c r="A160" s="33"/>
      <c r="B160" s="34"/>
      <c r="C160" s="33"/>
      <c r="D160" s="161" t="s">
        <v>167</v>
      </c>
      <c r="E160" s="33"/>
      <c r="F160" s="177" t="s">
        <v>899</v>
      </c>
      <c r="G160" s="33"/>
      <c r="H160" s="33"/>
      <c r="I160" s="178"/>
      <c r="J160" s="33"/>
      <c r="K160" s="33"/>
      <c r="L160" s="34"/>
      <c r="M160" s="179"/>
      <c r="N160" s="180"/>
      <c r="O160" s="59"/>
      <c r="P160" s="59"/>
      <c r="Q160" s="59"/>
      <c r="R160" s="59"/>
      <c r="S160" s="59"/>
      <c r="T160" s="60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7" t="s">
        <v>167</v>
      </c>
      <c r="AU160" s="17" t="s">
        <v>21</v>
      </c>
    </row>
    <row r="161" spans="1:65" s="2" customFormat="1" ht="14.45" customHeight="1">
      <c r="A161" s="33"/>
      <c r="B161" s="145"/>
      <c r="C161" s="146" t="s">
        <v>243</v>
      </c>
      <c r="D161" s="146" t="s">
        <v>148</v>
      </c>
      <c r="E161" s="147" t="s">
        <v>900</v>
      </c>
      <c r="F161" s="148" t="s">
        <v>901</v>
      </c>
      <c r="G161" s="149" t="s">
        <v>606</v>
      </c>
      <c r="H161" s="150">
        <v>1</v>
      </c>
      <c r="I161" s="151"/>
      <c r="J161" s="152">
        <f>ROUND(I161*H161,2)</f>
        <v>0</v>
      </c>
      <c r="K161" s="153"/>
      <c r="L161" s="34"/>
      <c r="M161" s="154" t="s">
        <v>1</v>
      </c>
      <c r="N161" s="155" t="s">
        <v>50</v>
      </c>
      <c r="O161" s="59"/>
      <c r="P161" s="156">
        <f>O161*H161</f>
        <v>0</v>
      </c>
      <c r="Q161" s="156">
        <v>0</v>
      </c>
      <c r="R161" s="156">
        <f>Q161*H161</f>
        <v>0</v>
      </c>
      <c r="S161" s="156">
        <v>0</v>
      </c>
      <c r="T161" s="15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58" t="s">
        <v>854</v>
      </c>
      <c r="AT161" s="158" t="s">
        <v>148</v>
      </c>
      <c r="AU161" s="158" t="s">
        <v>21</v>
      </c>
      <c r="AY161" s="17" t="s">
        <v>146</v>
      </c>
      <c r="BE161" s="159">
        <f>IF(N161="základní",J161,0)</f>
        <v>0</v>
      </c>
      <c r="BF161" s="159">
        <f>IF(N161="snížená",J161,0)</f>
        <v>0</v>
      </c>
      <c r="BG161" s="159">
        <f>IF(N161="zákl. přenesená",J161,0)</f>
        <v>0</v>
      </c>
      <c r="BH161" s="159">
        <f>IF(N161="sníž. přenesená",J161,0)</f>
        <v>0</v>
      </c>
      <c r="BI161" s="159">
        <f>IF(N161="nulová",J161,0)</f>
        <v>0</v>
      </c>
      <c r="BJ161" s="17" t="s">
        <v>93</v>
      </c>
      <c r="BK161" s="159">
        <f>ROUND(I161*H161,2)</f>
        <v>0</v>
      </c>
      <c r="BL161" s="17" t="s">
        <v>854</v>
      </c>
      <c r="BM161" s="158" t="s">
        <v>902</v>
      </c>
    </row>
    <row r="162" spans="1:65" s="2" customFormat="1" ht="87.75">
      <c r="A162" s="33"/>
      <c r="B162" s="34"/>
      <c r="C162" s="33"/>
      <c r="D162" s="161" t="s">
        <v>167</v>
      </c>
      <c r="E162" s="33"/>
      <c r="F162" s="177" t="s">
        <v>903</v>
      </c>
      <c r="G162" s="33"/>
      <c r="H162" s="33"/>
      <c r="I162" s="178"/>
      <c r="J162" s="33"/>
      <c r="K162" s="33"/>
      <c r="L162" s="34"/>
      <c r="M162" s="179"/>
      <c r="N162" s="180"/>
      <c r="O162" s="59"/>
      <c r="P162" s="59"/>
      <c r="Q162" s="59"/>
      <c r="R162" s="59"/>
      <c r="S162" s="59"/>
      <c r="T162" s="60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7" t="s">
        <v>167</v>
      </c>
      <c r="AU162" s="17" t="s">
        <v>21</v>
      </c>
    </row>
    <row r="163" spans="1:65" s="2" customFormat="1" ht="24.2" customHeight="1">
      <c r="A163" s="33"/>
      <c r="B163" s="145"/>
      <c r="C163" s="146" t="s">
        <v>250</v>
      </c>
      <c r="D163" s="146" t="s">
        <v>148</v>
      </c>
      <c r="E163" s="147" t="s">
        <v>904</v>
      </c>
      <c r="F163" s="148" t="s">
        <v>905</v>
      </c>
      <c r="G163" s="149" t="s">
        <v>606</v>
      </c>
      <c r="H163" s="150">
        <v>1</v>
      </c>
      <c r="I163" s="151"/>
      <c r="J163" s="152">
        <f>ROUND(I163*H163,2)</f>
        <v>0</v>
      </c>
      <c r="K163" s="153"/>
      <c r="L163" s="34"/>
      <c r="M163" s="154" t="s">
        <v>1</v>
      </c>
      <c r="N163" s="155" t="s">
        <v>50</v>
      </c>
      <c r="O163" s="59"/>
      <c r="P163" s="156">
        <f>O163*H163</f>
        <v>0</v>
      </c>
      <c r="Q163" s="156">
        <v>0</v>
      </c>
      <c r="R163" s="156">
        <f>Q163*H163</f>
        <v>0</v>
      </c>
      <c r="S163" s="156">
        <v>0</v>
      </c>
      <c r="T163" s="15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58" t="s">
        <v>854</v>
      </c>
      <c r="AT163" s="158" t="s">
        <v>148</v>
      </c>
      <c r="AU163" s="158" t="s">
        <v>21</v>
      </c>
      <c r="AY163" s="17" t="s">
        <v>146</v>
      </c>
      <c r="BE163" s="159">
        <f>IF(N163="základní",J163,0)</f>
        <v>0</v>
      </c>
      <c r="BF163" s="159">
        <f>IF(N163="snížená",J163,0)</f>
        <v>0</v>
      </c>
      <c r="BG163" s="159">
        <f>IF(N163="zákl. přenesená",J163,0)</f>
        <v>0</v>
      </c>
      <c r="BH163" s="159">
        <f>IF(N163="sníž. přenesená",J163,0)</f>
        <v>0</v>
      </c>
      <c r="BI163" s="159">
        <f>IF(N163="nulová",J163,0)</f>
        <v>0</v>
      </c>
      <c r="BJ163" s="17" t="s">
        <v>93</v>
      </c>
      <c r="BK163" s="159">
        <f>ROUND(I163*H163,2)</f>
        <v>0</v>
      </c>
      <c r="BL163" s="17" t="s">
        <v>854</v>
      </c>
      <c r="BM163" s="158" t="s">
        <v>906</v>
      </c>
    </row>
    <row r="164" spans="1:65" s="2" customFormat="1" ht="39">
      <c r="A164" s="33"/>
      <c r="B164" s="34"/>
      <c r="C164" s="33"/>
      <c r="D164" s="161" t="s">
        <v>167</v>
      </c>
      <c r="E164" s="33"/>
      <c r="F164" s="177" t="s">
        <v>907</v>
      </c>
      <c r="G164" s="33"/>
      <c r="H164" s="33"/>
      <c r="I164" s="178"/>
      <c r="J164" s="33"/>
      <c r="K164" s="33"/>
      <c r="L164" s="34"/>
      <c r="M164" s="179"/>
      <c r="N164" s="180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7" t="s">
        <v>167</v>
      </c>
      <c r="AU164" s="17" t="s">
        <v>21</v>
      </c>
    </row>
    <row r="165" spans="1:65" s="2" customFormat="1" ht="14.45" customHeight="1">
      <c r="A165" s="33"/>
      <c r="B165" s="145"/>
      <c r="C165" s="146" t="s">
        <v>257</v>
      </c>
      <c r="D165" s="146" t="s">
        <v>148</v>
      </c>
      <c r="E165" s="147" t="s">
        <v>908</v>
      </c>
      <c r="F165" s="148" t="s">
        <v>909</v>
      </c>
      <c r="G165" s="149" t="s">
        <v>606</v>
      </c>
      <c r="H165" s="150">
        <v>1</v>
      </c>
      <c r="I165" s="151"/>
      <c r="J165" s="152">
        <f>ROUND(I165*H165,2)</f>
        <v>0</v>
      </c>
      <c r="K165" s="153"/>
      <c r="L165" s="34"/>
      <c r="M165" s="154" t="s">
        <v>1</v>
      </c>
      <c r="N165" s="155" t="s">
        <v>50</v>
      </c>
      <c r="O165" s="59"/>
      <c r="P165" s="156">
        <f>O165*H165</f>
        <v>0</v>
      </c>
      <c r="Q165" s="156">
        <v>0</v>
      </c>
      <c r="R165" s="156">
        <f>Q165*H165</f>
        <v>0</v>
      </c>
      <c r="S165" s="156">
        <v>0</v>
      </c>
      <c r="T165" s="157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58" t="s">
        <v>854</v>
      </c>
      <c r="AT165" s="158" t="s">
        <v>148</v>
      </c>
      <c r="AU165" s="158" t="s">
        <v>21</v>
      </c>
      <c r="AY165" s="17" t="s">
        <v>146</v>
      </c>
      <c r="BE165" s="159">
        <f>IF(N165="základní",J165,0)</f>
        <v>0</v>
      </c>
      <c r="BF165" s="159">
        <f>IF(N165="snížená",J165,0)</f>
        <v>0</v>
      </c>
      <c r="BG165" s="159">
        <f>IF(N165="zákl. přenesená",J165,0)</f>
        <v>0</v>
      </c>
      <c r="BH165" s="159">
        <f>IF(N165="sníž. přenesená",J165,0)</f>
        <v>0</v>
      </c>
      <c r="BI165" s="159">
        <f>IF(N165="nulová",J165,0)</f>
        <v>0</v>
      </c>
      <c r="BJ165" s="17" t="s">
        <v>93</v>
      </c>
      <c r="BK165" s="159">
        <f>ROUND(I165*H165,2)</f>
        <v>0</v>
      </c>
      <c r="BL165" s="17" t="s">
        <v>854</v>
      </c>
      <c r="BM165" s="158" t="s">
        <v>910</v>
      </c>
    </row>
    <row r="166" spans="1:65" s="2" customFormat="1" ht="68.25">
      <c r="A166" s="33"/>
      <c r="B166" s="34"/>
      <c r="C166" s="33"/>
      <c r="D166" s="161" t="s">
        <v>167</v>
      </c>
      <c r="E166" s="33"/>
      <c r="F166" s="177" t="s">
        <v>911</v>
      </c>
      <c r="G166" s="33"/>
      <c r="H166" s="33"/>
      <c r="I166" s="178"/>
      <c r="J166" s="33"/>
      <c r="K166" s="33"/>
      <c r="L166" s="34"/>
      <c r="M166" s="179"/>
      <c r="N166" s="180"/>
      <c r="O166" s="59"/>
      <c r="P166" s="59"/>
      <c r="Q166" s="59"/>
      <c r="R166" s="59"/>
      <c r="S166" s="59"/>
      <c r="T166" s="60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7" t="s">
        <v>167</v>
      </c>
      <c r="AU166" s="17" t="s">
        <v>21</v>
      </c>
    </row>
    <row r="167" spans="1:65" s="2" customFormat="1" ht="14.45" customHeight="1">
      <c r="A167" s="33"/>
      <c r="B167" s="145"/>
      <c r="C167" s="146" t="s">
        <v>264</v>
      </c>
      <c r="D167" s="146" t="s">
        <v>148</v>
      </c>
      <c r="E167" s="147" t="s">
        <v>912</v>
      </c>
      <c r="F167" s="148" t="s">
        <v>913</v>
      </c>
      <c r="G167" s="149" t="s">
        <v>606</v>
      </c>
      <c r="H167" s="150">
        <v>1</v>
      </c>
      <c r="I167" s="151"/>
      <c r="J167" s="152">
        <f>ROUND(I167*H167,2)</f>
        <v>0</v>
      </c>
      <c r="K167" s="153"/>
      <c r="L167" s="34"/>
      <c r="M167" s="154" t="s">
        <v>1</v>
      </c>
      <c r="N167" s="155" t="s">
        <v>50</v>
      </c>
      <c r="O167" s="59"/>
      <c r="P167" s="156">
        <f>O167*H167</f>
        <v>0</v>
      </c>
      <c r="Q167" s="156">
        <v>0</v>
      </c>
      <c r="R167" s="156">
        <f>Q167*H167</f>
        <v>0</v>
      </c>
      <c r="S167" s="156">
        <v>0</v>
      </c>
      <c r="T167" s="157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58" t="s">
        <v>854</v>
      </c>
      <c r="AT167" s="158" t="s">
        <v>148</v>
      </c>
      <c r="AU167" s="158" t="s">
        <v>21</v>
      </c>
      <c r="AY167" s="17" t="s">
        <v>146</v>
      </c>
      <c r="BE167" s="159">
        <f>IF(N167="základní",J167,0)</f>
        <v>0</v>
      </c>
      <c r="BF167" s="159">
        <f>IF(N167="snížená",J167,0)</f>
        <v>0</v>
      </c>
      <c r="BG167" s="159">
        <f>IF(N167="zákl. přenesená",J167,0)</f>
        <v>0</v>
      </c>
      <c r="BH167" s="159">
        <f>IF(N167="sníž. přenesená",J167,0)</f>
        <v>0</v>
      </c>
      <c r="BI167" s="159">
        <f>IF(N167="nulová",J167,0)</f>
        <v>0</v>
      </c>
      <c r="BJ167" s="17" t="s">
        <v>93</v>
      </c>
      <c r="BK167" s="159">
        <f>ROUND(I167*H167,2)</f>
        <v>0</v>
      </c>
      <c r="BL167" s="17" t="s">
        <v>854</v>
      </c>
      <c r="BM167" s="158" t="s">
        <v>914</v>
      </c>
    </row>
    <row r="168" spans="1:65" s="2" customFormat="1" ht="29.25">
      <c r="A168" s="33"/>
      <c r="B168" s="34"/>
      <c r="C168" s="33"/>
      <c r="D168" s="161" t="s">
        <v>167</v>
      </c>
      <c r="E168" s="33"/>
      <c r="F168" s="177" t="s">
        <v>915</v>
      </c>
      <c r="G168" s="33"/>
      <c r="H168" s="33"/>
      <c r="I168" s="178"/>
      <c r="J168" s="33"/>
      <c r="K168" s="33"/>
      <c r="L168" s="34"/>
      <c r="M168" s="179"/>
      <c r="N168" s="180"/>
      <c r="O168" s="59"/>
      <c r="P168" s="59"/>
      <c r="Q168" s="59"/>
      <c r="R168" s="59"/>
      <c r="S168" s="59"/>
      <c r="T168" s="60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7" t="s">
        <v>167</v>
      </c>
      <c r="AU168" s="17" t="s">
        <v>21</v>
      </c>
    </row>
    <row r="169" spans="1:65" s="2" customFormat="1" ht="14.45" customHeight="1">
      <c r="A169" s="33"/>
      <c r="B169" s="145"/>
      <c r="C169" s="146" t="s">
        <v>271</v>
      </c>
      <c r="D169" s="146" t="s">
        <v>148</v>
      </c>
      <c r="E169" s="147" t="s">
        <v>916</v>
      </c>
      <c r="F169" s="148" t="s">
        <v>917</v>
      </c>
      <c r="G169" s="149" t="s">
        <v>606</v>
      </c>
      <c r="H169" s="150">
        <v>1</v>
      </c>
      <c r="I169" s="151"/>
      <c r="J169" s="152">
        <f>ROUND(I169*H169,2)</f>
        <v>0</v>
      </c>
      <c r="K169" s="153"/>
      <c r="L169" s="34"/>
      <c r="M169" s="154" t="s">
        <v>1</v>
      </c>
      <c r="N169" s="155" t="s">
        <v>50</v>
      </c>
      <c r="O169" s="59"/>
      <c r="P169" s="156">
        <f>O169*H169</f>
        <v>0</v>
      </c>
      <c r="Q169" s="156">
        <v>0</v>
      </c>
      <c r="R169" s="156">
        <f>Q169*H169</f>
        <v>0</v>
      </c>
      <c r="S169" s="156">
        <v>0</v>
      </c>
      <c r="T169" s="157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58" t="s">
        <v>854</v>
      </c>
      <c r="AT169" s="158" t="s">
        <v>148</v>
      </c>
      <c r="AU169" s="158" t="s">
        <v>21</v>
      </c>
      <c r="AY169" s="17" t="s">
        <v>146</v>
      </c>
      <c r="BE169" s="159">
        <f>IF(N169="základní",J169,0)</f>
        <v>0</v>
      </c>
      <c r="BF169" s="159">
        <f>IF(N169="snížená",J169,0)</f>
        <v>0</v>
      </c>
      <c r="BG169" s="159">
        <f>IF(N169="zákl. přenesená",J169,0)</f>
        <v>0</v>
      </c>
      <c r="BH169" s="159">
        <f>IF(N169="sníž. přenesená",J169,0)</f>
        <v>0</v>
      </c>
      <c r="BI169" s="159">
        <f>IF(N169="nulová",J169,0)</f>
        <v>0</v>
      </c>
      <c r="BJ169" s="17" t="s">
        <v>93</v>
      </c>
      <c r="BK169" s="159">
        <f>ROUND(I169*H169,2)</f>
        <v>0</v>
      </c>
      <c r="BL169" s="17" t="s">
        <v>854</v>
      </c>
      <c r="BM169" s="158" t="s">
        <v>918</v>
      </c>
    </row>
    <row r="170" spans="1:65" s="2" customFormat="1" ht="39">
      <c r="A170" s="33"/>
      <c r="B170" s="34"/>
      <c r="C170" s="33"/>
      <c r="D170" s="161" t="s">
        <v>167</v>
      </c>
      <c r="E170" s="33"/>
      <c r="F170" s="177" t="s">
        <v>919</v>
      </c>
      <c r="G170" s="33"/>
      <c r="H170" s="33"/>
      <c r="I170" s="178"/>
      <c r="J170" s="33"/>
      <c r="K170" s="33"/>
      <c r="L170" s="34"/>
      <c r="M170" s="179"/>
      <c r="N170" s="180"/>
      <c r="O170" s="59"/>
      <c r="P170" s="59"/>
      <c r="Q170" s="59"/>
      <c r="R170" s="59"/>
      <c r="S170" s="59"/>
      <c r="T170" s="60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7" t="s">
        <v>167</v>
      </c>
      <c r="AU170" s="17" t="s">
        <v>21</v>
      </c>
    </row>
    <row r="171" spans="1:65" s="12" customFormat="1" ht="22.9" customHeight="1">
      <c r="B171" s="132"/>
      <c r="D171" s="133" t="s">
        <v>84</v>
      </c>
      <c r="E171" s="143" t="s">
        <v>920</v>
      </c>
      <c r="F171" s="143" t="s">
        <v>921</v>
      </c>
      <c r="I171" s="135"/>
      <c r="J171" s="144">
        <f>BK171</f>
        <v>0</v>
      </c>
      <c r="L171" s="132"/>
      <c r="M171" s="137"/>
      <c r="N171" s="138"/>
      <c r="O171" s="138"/>
      <c r="P171" s="139">
        <f>SUM(P172:P181)</f>
        <v>0</v>
      </c>
      <c r="Q171" s="138"/>
      <c r="R171" s="139">
        <f>SUM(R172:R181)</f>
        <v>0</v>
      </c>
      <c r="S171" s="138"/>
      <c r="T171" s="140">
        <f>SUM(T172:T181)</f>
        <v>0</v>
      </c>
      <c r="AR171" s="133" t="s">
        <v>176</v>
      </c>
      <c r="AT171" s="141" t="s">
        <v>84</v>
      </c>
      <c r="AU171" s="141" t="s">
        <v>93</v>
      </c>
      <c r="AY171" s="133" t="s">
        <v>146</v>
      </c>
      <c r="BK171" s="142">
        <f>SUM(BK172:BK181)</f>
        <v>0</v>
      </c>
    </row>
    <row r="172" spans="1:65" s="2" customFormat="1" ht="14.45" customHeight="1">
      <c r="A172" s="33"/>
      <c r="B172" s="145"/>
      <c r="C172" s="146" t="s">
        <v>7</v>
      </c>
      <c r="D172" s="146" t="s">
        <v>148</v>
      </c>
      <c r="E172" s="147" t="s">
        <v>922</v>
      </c>
      <c r="F172" s="148" t="s">
        <v>923</v>
      </c>
      <c r="G172" s="149" t="s">
        <v>606</v>
      </c>
      <c r="H172" s="150">
        <v>1</v>
      </c>
      <c r="I172" s="151"/>
      <c r="J172" s="152">
        <f>ROUND(I172*H172,2)</f>
        <v>0</v>
      </c>
      <c r="K172" s="153"/>
      <c r="L172" s="34"/>
      <c r="M172" s="154" t="s">
        <v>1</v>
      </c>
      <c r="N172" s="155" t="s">
        <v>50</v>
      </c>
      <c r="O172" s="59"/>
      <c r="P172" s="156">
        <f>O172*H172</f>
        <v>0</v>
      </c>
      <c r="Q172" s="156">
        <v>0</v>
      </c>
      <c r="R172" s="156">
        <f>Q172*H172</f>
        <v>0</v>
      </c>
      <c r="S172" s="156">
        <v>0</v>
      </c>
      <c r="T172" s="15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58" t="s">
        <v>854</v>
      </c>
      <c r="AT172" s="158" t="s">
        <v>148</v>
      </c>
      <c r="AU172" s="158" t="s">
        <v>21</v>
      </c>
      <c r="AY172" s="17" t="s">
        <v>146</v>
      </c>
      <c r="BE172" s="159">
        <f>IF(N172="základní",J172,0)</f>
        <v>0</v>
      </c>
      <c r="BF172" s="159">
        <f>IF(N172="snížená",J172,0)</f>
        <v>0</v>
      </c>
      <c r="BG172" s="159">
        <f>IF(N172="zákl. přenesená",J172,0)</f>
        <v>0</v>
      </c>
      <c r="BH172" s="159">
        <f>IF(N172="sníž. přenesená",J172,0)</f>
        <v>0</v>
      </c>
      <c r="BI172" s="159">
        <f>IF(N172="nulová",J172,0)</f>
        <v>0</v>
      </c>
      <c r="BJ172" s="17" t="s">
        <v>93</v>
      </c>
      <c r="BK172" s="159">
        <f>ROUND(I172*H172,2)</f>
        <v>0</v>
      </c>
      <c r="BL172" s="17" t="s">
        <v>854</v>
      </c>
      <c r="BM172" s="158" t="s">
        <v>924</v>
      </c>
    </row>
    <row r="173" spans="1:65" s="2" customFormat="1" ht="39">
      <c r="A173" s="33"/>
      <c r="B173" s="34"/>
      <c r="C173" s="33"/>
      <c r="D173" s="161" t="s">
        <v>167</v>
      </c>
      <c r="E173" s="33"/>
      <c r="F173" s="177" t="s">
        <v>925</v>
      </c>
      <c r="G173" s="33"/>
      <c r="H173" s="33"/>
      <c r="I173" s="178"/>
      <c r="J173" s="33"/>
      <c r="K173" s="33"/>
      <c r="L173" s="34"/>
      <c r="M173" s="179"/>
      <c r="N173" s="180"/>
      <c r="O173" s="59"/>
      <c r="P173" s="59"/>
      <c r="Q173" s="59"/>
      <c r="R173" s="59"/>
      <c r="S173" s="59"/>
      <c r="T173" s="60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7" t="s">
        <v>167</v>
      </c>
      <c r="AU173" s="17" t="s">
        <v>21</v>
      </c>
    </row>
    <row r="174" spans="1:65" s="2" customFormat="1" ht="14.45" customHeight="1">
      <c r="A174" s="33"/>
      <c r="B174" s="145"/>
      <c r="C174" s="146" t="s">
        <v>279</v>
      </c>
      <c r="D174" s="146" t="s">
        <v>148</v>
      </c>
      <c r="E174" s="147" t="s">
        <v>926</v>
      </c>
      <c r="F174" s="148" t="s">
        <v>927</v>
      </c>
      <c r="G174" s="149" t="s">
        <v>606</v>
      </c>
      <c r="H174" s="150">
        <v>1</v>
      </c>
      <c r="I174" s="151"/>
      <c r="J174" s="152">
        <f>ROUND(I174*H174,2)</f>
        <v>0</v>
      </c>
      <c r="K174" s="153"/>
      <c r="L174" s="34"/>
      <c r="M174" s="154" t="s">
        <v>1</v>
      </c>
      <c r="N174" s="155" t="s">
        <v>50</v>
      </c>
      <c r="O174" s="59"/>
      <c r="P174" s="156">
        <f>O174*H174</f>
        <v>0</v>
      </c>
      <c r="Q174" s="156">
        <v>0</v>
      </c>
      <c r="R174" s="156">
        <f>Q174*H174</f>
        <v>0</v>
      </c>
      <c r="S174" s="156">
        <v>0</v>
      </c>
      <c r="T174" s="157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58" t="s">
        <v>854</v>
      </c>
      <c r="AT174" s="158" t="s">
        <v>148</v>
      </c>
      <c r="AU174" s="158" t="s">
        <v>21</v>
      </c>
      <c r="AY174" s="17" t="s">
        <v>146</v>
      </c>
      <c r="BE174" s="159">
        <f>IF(N174="základní",J174,0)</f>
        <v>0</v>
      </c>
      <c r="BF174" s="159">
        <f>IF(N174="snížená",J174,0)</f>
        <v>0</v>
      </c>
      <c r="BG174" s="159">
        <f>IF(N174="zákl. přenesená",J174,0)</f>
        <v>0</v>
      </c>
      <c r="BH174" s="159">
        <f>IF(N174="sníž. přenesená",J174,0)</f>
        <v>0</v>
      </c>
      <c r="BI174" s="159">
        <f>IF(N174="nulová",J174,0)</f>
        <v>0</v>
      </c>
      <c r="BJ174" s="17" t="s">
        <v>93</v>
      </c>
      <c r="BK174" s="159">
        <f>ROUND(I174*H174,2)</f>
        <v>0</v>
      </c>
      <c r="BL174" s="17" t="s">
        <v>854</v>
      </c>
      <c r="BM174" s="158" t="s">
        <v>928</v>
      </c>
    </row>
    <row r="175" spans="1:65" s="2" customFormat="1" ht="39">
      <c r="A175" s="33"/>
      <c r="B175" s="34"/>
      <c r="C175" s="33"/>
      <c r="D175" s="161" t="s">
        <v>167</v>
      </c>
      <c r="E175" s="33"/>
      <c r="F175" s="177" t="s">
        <v>929</v>
      </c>
      <c r="G175" s="33"/>
      <c r="H175" s="33"/>
      <c r="I175" s="178"/>
      <c r="J175" s="33"/>
      <c r="K175" s="33"/>
      <c r="L175" s="34"/>
      <c r="M175" s="179"/>
      <c r="N175" s="180"/>
      <c r="O175" s="59"/>
      <c r="P175" s="59"/>
      <c r="Q175" s="59"/>
      <c r="R175" s="59"/>
      <c r="S175" s="59"/>
      <c r="T175" s="60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7" t="s">
        <v>167</v>
      </c>
      <c r="AU175" s="17" t="s">
        <v>21</v>
      </c>
    </row>
    <row r="176" spans="1:65" s="2" customFormat="1" ht="14.45" customHeight="1">
      <c r="A176" s="33"/>
      <c r="B176" s="145"/>
      <c r="C176" s="146" t="s">
        <v>285</v>
      </c>
      <c r="D176" s="146" t="s">
        <v>148</v>
      </c>
      <c r="E176" s="147" t="s">
        <v>930</v>
      </c>
      <c r="F176" s="148" t="s">
        <v>931</v>
      </c>
      <c r="G176" s="149" t="s">
        <v>606</v>
      </c>
      <c r="H176" s="150">
        <v>1</v>
      </c>
      <c r="I176" s="151"/>
      <c r="J176" s="152">
        <f>ROUND(I176*H176,2)</f>
        <v>0</v>
      </c>
      <c r="K176" s="153"/>
      <c r="L176" s="34"/>
      <c r="M176" s="154" t="s">
        <v>1</v>
      </c>
      <c r="N176" s="155" t="s">
        <v>50</v>
      </c>
      <c r="O176" s="59"/>
      <c r="P176" s="156">
        <f>O176*H176</f>
        <v>0</v>
      </c>
      <c r="Q176" s="156">
        <v>0</v>
      </c>
      <c r="R176" s="156">
        <f>Q176*H176</f>
        <v>0</v>
      </c>
      <c r="S176" s="156">
        <v>0</v>
      </c>
      <c r="T176" s="15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58" t="s">
        <v>854</v>
      </c>
      <c r="AT176" s="158" t="s">
        <v>148</v>
      </c>
      <c r="AU176" s="158" t="s">
        <v>21</v>
      </c>
      <c r="AY176" s="17" t="s">
        <v>146</v>
      </c>
      <c r="BE176" s="159">
        <f>IF(N176="základní",J176,0)</f>
        <v>0</v>
      </c>
      <c r="BF176" s="159">
        <f>IF(N176="snížená",J176,0)</f>
        <v>0</v>
      </c>
      <c r="BG176" s="159">
        <f>IF(N176="zákl. přenesená",J176,0)</f>
        <v>0</v>
      </c>
      <c r="BH176" s="159">
        <f>IF(N176="sníž. přenesená",J176,0)</f>
        <v>0</v>
      </c>
      <c r="BI176" s="159">
        <f>IF(N176="nulová",J176,0)</f>
        <v>0</v>
      </c>
      <c r="BJ176" s="17" t="s">
        <v>93</v>
      </c>
      <c r="BK176" s="159">
        <f>ROUND(I176*H176,2)</f>
        <v>0</v>
      </c>
      <c r="BL176" s="17" t="s">
        <v>854</v>
      </c>
      <c r="BM176" s="158" t="s">
        <v>932</v>
      </c>
    </row>
    <row r="177" spans="1:65" s="2" customFormat="1" ht="48.75">
      <c r="A177" s="33"/>
      <c r="B177" s="34"/>
      <c r="C177" s="33"/>
      <c r="D177" s="161" t="s">
        <v>167</v>
      </c>
      <c r="E177" s="33"/>
      <c r="F177" s="177" t="s">
        <v>933</v>
      </c>
      <c r="G177" s="33"/>
      <c r="H177" s="33"/>
      <c r="I177" s="178"/>
      <c r="J177" s="33"/>
      <c r="K177" s="33"/>
      <c r="L177" s="34"/>
      <c r="M177" s="179"/>
      <c r="N177" s="180"/>
      <c r="O177" s="59"/>
      <c r="P177" s="59"/>
      <c r="Q177" s="59"/>
      <c r="R177" s="59"/>
      <c r="S177" s="59"/>
      <c r="T177" s="60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7" t="s">
        <v>167</v>
      </c>
      <c r="AU177" s="17" t="s">
        <v>21</v>
      </c>
    </row>
    <row r="178" spans="1:65" s="2" customFormat="1" ht="14.45" customHeight="1">
      <c r="A178" s="33"/>
      <c r="B178" s="145"/>
      <c r="C178" s="146" t="s">
        <v>290</v>
      </c>
      <c r="D178" s="146" t="s">
        <v>148</v>
      </c>
      <c r="E178" s="147" t="s">
        <v>934</v>
      </c>
      <c r="F178" s="148" t="s">
        <v>935</v>
      </c>
      <c r="G178" s="149" t="s">
        <v>606</v>
      </c>
      <c r="H178" s="150">
        <v>1</v>
      </c>
      <c r="I178" s="151"/>
      <c r="J178" s="152">
        <f>ROUND(I178*H178,2)</f>
        <v>0</v>
      </c>
      <c r="K178" s="153"/>
      <c r="L178" s="34"/>
      <c r="M178" s="154" t="s">
        <v>1</v>
      </c>
      <c r="N178" s="155" t="s">
        <v>50</v>
      </c>
      <c r="O178" s="59"/>
      <c r="P178" s="156">
        <f>O178*H178</f>
        <v>0</v>
      </c>
      <c r="Q178" s="156">
        <v>0</v>
      </c>
      <c r="R178" s="156">
        <f>Q178*H178</f>
        <v>0</v>
      </c>
      <c r="S178" s="156">
        <v>0</v>
      </c>
      <c r="T178" s="15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58" t="s">
        <v>854</v>
      </c>
      <c r="AT178" s="158" t="s">
        <v>148</v>
      </c>
      <c r="AU178" s="158" t="s">
        <v>21</v>
      </c>
      <c r="AY178" s="17" t="s">
        <v>146</v>
      </c>
      <c r="BE178" s="159">
        <f>IF(N178="základní",J178,0)</f>
        <v>0</v>
      </c>
      <c r="BF178" s="159">
        <f>IF(N178="snížená",J178,0)</f>
        <v>0</v>
      </c>
      <c r="BG178" s="159">
        <f>IF(N178="zákl. přenesená",J178,0)</f>
        <v>0</v>
      </c>
      <c r="BH178" s="159">
        <f>IF(N178="sníž. přenesená",J178,0)</f>
        <v>0</v>
      </c>
      <c r="BI178" s="159">
        <f>IF(N178="nulová",J178,0)</f>
        <v>0</v>
      </c>
      <c r="BJ178" s="17" t="s">
        <v>93</v>
      </c>
      <c r="BK178" s="159">
        <f>ROUND(I178*H178,2)</f>
        <v>0</v>
      </c>
      <c r="BL178" s="17" t="s">
        <v>854</v>
      </c>
      <c r="BM178" s="158" t="s">
        <v>936</v>
      </c>
    </row>
    <row r="179" spans="1:65" s="2" customFormat="1" ht="48.75">
      <c r="A179" s="33"/>
      <c r="B179" s="34"/>
      <c r="C179" s="33"/>
      <c r="D179" s="161" t="s">
        <v>167</v>
      </c>
      <c r="E179" s="33"/>
      <c r="F179" s="177" t="s">
        <v>933</v>
      </c>
      <c r="G179" s="33"/>
      <c r="H179" s="33"/>
      <c r="I179" s="178"/>
      <c r="J179" s="33"/>
      <c r="K179" s="33"/>
      <c r="L179" s="34"/>
      <c r="M179" s="179"/>
      <c r="N179" s="180"/>
      <c r="O179" s="59"/>
      <c r="P179" s="59"/>
      <c r="Q179" s="59"/>
      <c r="R179" s="59"/>
      <c r="S179" s="59"/>
      <c r="T179" s="60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7" t="s">
        <v>167</v>
      </c>
      <c r="AU179" s="17" t="s">
        <v>21</v>
      </c>
    </row>
    <row r="180" spans="1:65" s="2" customFormat="1" ht="14.45" customHeight="1">
      <c r="A180" s="33"/>
      <c r="B180" s="145"/>
      <c r="C180" s="146" t="s">
        <v>296</v>
      </c>
      <c r="D180" s="146" t="s">
        <v>148</v>
      </c>
      <c r="E180" s="147" t="s">
        <v>937</v>
      </c>
      <c r="F180" s="148" t="s">
        <v>938</v>
      </c>
      <c r="G180" s="149" t="s">
        <v>606</v>
      </c>
      <c r="H180" s="150">
        <v>1</v>
      </c>
      <c r="I180" s="151"/>
      <c r="J180" s="152">
        <f>ROUND(I180*H180,2)</f>
        <v>0</v>
      </c>
      <c r="K180" s="153"/>
      <c r="L180" s="34"/>
      <c r="M180" s="154" t="s">
        <v>1</v>
      </c>
      <c r="N180" s="155" t="s">
        <v>50</v>
      </c>
      <c r="O180" s="59"/>
      <c r="P180" s="156">
        <f>O180*H180</f>
        <v>0</v>
      </c>
      <c r="Q180" s="156">
        <v>0</v>
      </c>
      <c r="R180" s="156">
        <f>Q180*H180</f>
        <v>0</v>
      </c>
      <c r="S180" s="156">
        <v>0</v>
      </c>
      <c r="T180" s="15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58" t="s">
        <v>854</v>
      </c>
      <c r="AT180" s="158" t="s">
        <v>148</v>
      </c>
      <c r="AU180" s="158" t="s">
        <v>21</v>
      </c>
      <c r="AY180" s="17" t="s">
        <v>146</v>
      </c>
      <c r="BE180" s="159">
        <f>IF(N180="základní",J180,0)</f>
        <v>0</v>
      </c>
      <c r="BF180" s="159">
        <f>IF(N180="snížená",J180,0)</f>
        <v>0</v>
      </c>
      <c r="BG180" s="159">
        <f>IF(N180="zákl. přenesená",J180,0)</f>
        <v>0</v>
      </c>
      <c r="BH180" s="159">
        <f>IF(N180="sníž. přenesená",J180,0)</f>
        <v>0</v>
      </c>
      <c r="BI180" s="159">
        <f>IF(N180="nulová",J180,0)</f>
        <v>0</v>
      </c>
      <c r="BJ180" s="17" t="s">
        <v>93</v>
      </c>
      <c r="BK180" s="159">
        <f>ROUND(I180*H180,2)</f>
        <v>0</v>
      </c>
      <c r="BL180" s="17" t="s">
        <v>854</v>
      </c>
      <c r="BM180" s="158" t="s">
        <v>939</v>
      </c>
    </row>
    <row r="181" spans="1:65" s="2" customFormat="1" ht="48.75">
      <c r="A181" s="33"/>
      <c r="B181" s="34"/>
      <c r="C181" s="33"/>
      <c r="D181" s="161" t="s">
        <v>167</v>
      </c>
      <c r="E181" s="33"/>
      <c r="F181" s="177" t="s">
        <v>933</v>
      </c>
      <c r="G181" s="33"/>
      <c r="H181" s="33"/>
      <c r="I181" s="178"/>
      <c r="J181" s="33"/>
      <c r="K181" s="33"/>
      <c r="L181" s="34"/>
      <c r="M181" s="179"/>
      <c r="N181" s="180"/>
      <c r="O181" s="59"/>
      <c r="P181" s="59"/>
      <c r="Q181" s="59"/>
      <c r="R181" s="59"/>
      <c r="S181" s="59"/>
      <c r="T181" s="60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7" t="s">
        <v>167</v>
      </c>
      <c r="AU181" s="17" t="s">
        <v>21</v>
      </c>
    </row>
    <row r="182" spans="1:65" s="12" customFormat="1" ht="22.9" customHeight="1">
      <c r="B182" s="132"/>
      <c r="D182" s="133" t="s">
        <v>84</v>
      </c>
      <c r="E182" s="143" t="s">
        <v>940</v>
      </c>
      <c r="F182" s="143" t="s">
        <v>941</v>
      </c>
      <c r="I182" s="135"/>
      <c r="J182" s="144">
        <f>BK182</f>
        <v>0</v>
      </c>
      <c r="L182" s="132"/>
      <c r="M182" s="137"/>
      <c r="N182" s="138"/>
      <c r="O182" s="138"/>
      <c r="P182" s="139">
        <f>SUM(P183:P188)</f>
        <v>0</v>
      </c>
      <c r="Q182" s="138"/>
      <c r="R182" s="139">
        <f>SUM(R183:R188)</f>
        <v>0</v>
      </c>
      <c r="S182" s="138"/>
      <c r="T182" s="140">
        <f>SUM(T183:T188)</f>
        <v>0</v>
      </c>
      <c r="AR182" s="133" t="s">
        <v>176</v>
      </c>
      <c r="AT182" s="141" t="s">
        <v>84</v>
      </c>
      <c r="AU182" s="141" t="s">
        <v>93</v>
      </c>
      <c r="AY182" s="133" t="s">
        <v>146</v>
      </c>
      <c r="BK182" s="142">
        <f>SUM(BK183:BK188)</f>
        <v>0</v>
      </c>
    </row>
    <row r="183" spans="1:65" s="2" customFormat="1" ht="14.45" customHeight="1">
      <c r="A183" s="33"/>
      <c r="B183" s="145"/>
      <c r="C183" s="146" t="s">
        <v>301</v>
      </c>
      <c r="D183" s="146" t="s">
        <v>148</v>
      </c>
      <c r="E183" s="147" t="s">
        <v>942</v>
      </c>
      <c r="F183" s="148" t="s">
        <v>943</v>
      </c>
      <c r="G183" s="149" t="s">
        <v>606</v>
      </c>
      <c r="H183" s="150">
        <v>1</v>
      </c>
      <c r="I183" s="151"/>
      <c r="J183" s="152">
        <f>ROUND(I183*H183,2)</f>
        <v>0</v>
      </c>
      <c r="K183" s="153"/>
      <c r="L183" s="34"/>
      <c r="M183" s="154" t="s">
        <v>1</v>
      </c>
      <c r="N183" s="155" t="s">
        <v>50</v>
      </c>
      <c r="O183" s="59"/>
      <c r="P183" s="156">
        <f>O183*H183</f>
        <v>0</v>
      </c>
      <c r="Q183" s="156">
        <v>0</v>
      </c>
      <c r="R183" s="156">
        <f>Q183*H183</f>
        <v>0</v>
      </c>
      <c r="S183" s="156">
        <v>0</v>
      </c>
      <c r="T183" s="15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58" t="s">
        <v>854</v>
      </c>
      <c r="AT183" s="158" t="s">
        <v>148</v>
      </c>
      <c r="AU183" s="158" t="s">
        <v>21</v>
      </c>
      <c r="AY183" s="17" t="s">
        <v>146</v>
      </c>
      <c r="BE183" s="159">
        <f>IF(N183="základní",J183,0)</f>
        <v>0</v>
      </c>
      <c r="BF183" s="159">
        <f>IF(N183="snížená",J183,0)</f>
        <v>0</v>
      </c>
      <c r="BG183" s="159">
        <f>IF(N183="zákl. přenesená",J183,0)</f>
        <v>0</v>
      </c>
      <c r="BH183" s="159">
        <f>IF(N183="sníž. přenesená",J183,0)</f>
        <v>0</v>
      </c>
      <c r="BI183" s="159">
        <f>IF(N183="nulová",J183,0)</f>
        <v>0</v>
      </c>
      <c r="BJ183" s="17" t="s">
        <v>93</v>
      </c>
      <c r="BK183" s="159">
        <f>ROUND(I183*H183,2)</f>
        <v>0</v>
      </c>
      <c r="BL183" s="17" t="s">
        <v>854</v>
      </c>
      <c r="BM183" s="158" t="s">
        <v>944</v>
      </c>
    </row>
    <row r="184" spans="1:65" s="2" customFormat="1" ht="58.5">
      <c r="A184" s="33"/>
      <c r="B184" s="34"/>
      <c r="C184" s="33"/>
      <c r="D184" s="161" t="s">
        <v>167</v>
      </c>
      <c r="E184" s="33"/>
      <c r="F184" s="177" t="s">
        <v>945</v>
      </c>
      <c r="G184" s="33"/>
      <c r="H184" s="33"/>
      <c r="I184" s="178"/>
      <c r="J184" s="33"/>
      <c r="K184" s="33"/>
      <c r="L184" s="34"/>
      <c r="M184" s="179"/>
      <c r="N184" s="180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7" t="s">
        <v>167</v>
      </c>
      <c r="AU184" s="17" t="s">
        <v>21</v>
      </c>
    </row>
    <row r="185" spans="1:65" s="2" customFormat="1" ht="14.45" customHeight="1">
      <c r="A185" s="33"/>
      <c r="B185" s="145"/>
      <c r="C185" s="146" t="s">
        <v>308</v>
      </c>
      <c r="D185" s="146" t="s">
        <v>148</v>
      </c>
      <c r="E185" s="147" t="s">
        <v>946</v>
      </c>
      <c r="F185" s="148" t="s">
        <v>947</v>
      </c>
      <c r="G185" s="149" t="s">
        <v>606</v>
      </c>
      <c r="H185" s="150">
        <v>1</v>
      </c>
      <c r="I185" s="151"/>
      <c r="J185" s="152">
        <f>ROUND(I185*H185,2)</f>
        <v>0</v>
      </c>
      <c r="K185" s="153"/>
      <c r="L185" s="34"/>
      <c r="M185" s="154" t="s">
        <v>1</v>
      </c>
      <c r="N185" s="155" t="s">
        <v>50</v>
      </c>
      <c r="O185" s="59"/>
      <c r="P185" s="156">
        <f>O185*H185</f>
        <v>0</v>
      </c>
      <c r="Q185" s="156">
        <v>0</v>
      </c>
      <c r="R185" s="156">
        <f>Q185*H185</f>
        <v>0</v>
      </c>
      <c r="S185" s="156">
        <v>0</v>
      </c>
      <c r="T185" s="15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58" t="s">
        <v>854</v>
      </c>
      <c r="AT185" s="158" t="s">
        <v>148</v>
      </c>
      <c r="AU185" s="158" t="s">
        <v>21</v>
      </c>
      <c r="AY185" s="17" t="s">
        <v>146</v>
      </c>
      <c r="BE185" s="159">
        <f>IF(N185="základní",J185,0)</f>
        <v>0</v>
      </c>
      <c r="BF185" s="159">
        <f>IF(N185="snížená",J185,0)</f>
        <v>0</v>
      </c>
      <c r="BG185" s="159">
        <f>IF(N185="zákl. přenesená",J185,0)</f>
        <v>0</v>
      </c>
      <c r="BH185" s="159">
        <f>IF(N185="sníž. přenesená",J185,0)</f>
        <v>0</v>
      </c>
      <c r="BI185" s="159">
        <f>IF(N185="nulová",J185,0)</f>
        <v>0</v>
      </c>
      <c r="BJ185" s="17" t="s">
        <v>93</v>
      </c>
      <c r="BK185" s="159">
        <f>ROUND(I185*H185,2)</f>
        <v>0</v>
      </c>
      <c r="BL185" s="17" t="s">
        <v>854</v>
      </c>
      <c r="BM185" s="158" t="s">
        <v>948</v>
      </c>
    </row>
    <row r="186" spans="1:65" s="2" customFormat="1" ht="58.5">
      <c r="A186" s="33"/>
      <c r="B186" s="34"/>
      <c r="C186" s="33"/>
      <c r="D186" s="161" t="s">
        <v>167</v>
      </c>
      <c r="E186" s="33"/>
      <c r="F186" s="177" t="s">
        <v>949</v>
      </c>
      <c r="G186" s="33"/>
      <c r="H186" s="33"/>
      <c r="I186" s="178"/>
      <c r="J186" s="33"/>
      <c r="K186" s="33"/>
      <c r="L186" s="34"/>
      <c r="M186" s="179"/>
      <c r="N186" s="180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7" t="s">
        <v>167</v>
      </c>
      <c r="AU186" s="17" t="s">
        <v>21</v>
      </c>
    </row>
    <row r="187" spans="1:65" s="2" customFormat="1" ht="24.2" customHeight="1">
      <c r="A187" s="33"/>
      <c r="B187" s="145"/>
      <c r="C187" s="146" t="s">
        <v>562</v>
      </c>
      <c r="D187" s="146" t="s">
        <v>148</v>
      </c>
      <c r="E187" s="147" t="s">
        <v>950</v>
      </c>
      <c r="F187" s="148" t="s">
        <v>951</v>
      </c>
      <c r="G187" s="149" t="s">
        <v>606</v>
      </c>
      <c r="H187" s="150">
        <v>1</v>
      </c>
      <c r="I187" s="151"/>
      <c r="J187" s="152">
        <f>ROUND(I187*H187,2)</f>
        <v>0</v>
      </c>
      <c r="K187" s="153"/>
      <c r="L187" s="34"/>
      <c r="M187" s="154" t="s">
        <v>1</v>
      </c>
      <c r="N187" s="155" t="s">
        <v>50</v>
      </c>
      <c r="O187" s="59"/>
      <c r="P187" s="156">
        <f>O187*H187</f>
        <v>0</v>
      </c>
      <c r="Q187" s="156">
        <v>0</v>
      </c>
      <c r="R187" s="156">
        <f>Q187*H187</f>
        <v>0</v>
      </c>
      <c r="S187" s="156">
        <v>0</v>
      </c>
      <c r="T187" s="15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58" t="s">
        <v>854</v>
      </c>
      <c r="AT187" s="158" t="s">
        <v>148</v>
      </c>
      <c r="AU187" s="158" t="s">
        <v>21</v>
      </c>
      <c r="AY187" s="17" t="s">
        <v>146</v>
      </c>
      <c r="BE187" s="159">
        <f>IF(N187="základní",J187,0)</f>
        <v>0</v>
      </c>
      <c r="BF187" s="159">
        <f>IF(N187="snížená",J187,0)</f>
        <v>0</v>
      </c>
      <c r="BG187" s="159">
        <f>IF(N187="zákl. přenesená",J187,0)</f>
        <v>0</v>
      </c>
      <c r="BH187" s="159">
        <f>IF(N187="sníž. přenesená",J187,0)</f>
        <v>0</v>
      </c>
      <c r="BI187" s="159">
        <f>IF(N187="nulová",J187,0)</f>
        <v>0</v>
      </c>
      <c r="BJ187" s="17" t="s">
        <v>93</v>
      </c>
      <c r="BK187" s="159">
        <f>ROUND(I187*H187,2)</f>
        <v>0</v>
      </c>
      <c r="BL187" s="17" t="s">
        <v>854</v>
      </c>
      <c r="BM187" s="158" t="s">
        <v>952</v>
      </c>
    </row>
    <row r="188" spans="1:65" s="2" customFormat="1" ht="39">
      <c r="A188" s="33"/>
      <c r="B188" s="34"/>
      <c r="C188" s="33"/>
      <c r="D188" s="161" t="s">
        <v>167</v>
      </c>
      <c r="E188" s="33"/>
      <c r="F188" s="177" t="s">
        <v>953</v>
      </c>
      <c r="G188" s="33"/>
      <c r="H188" s="33"/>
      <c r="I188" s="178"/>
      <c r="J188" s="33"/>
      <c r="K188" s="33"/>
      <c r="L188" s="34"/>
      <c r="M188" s="206"/>
      <c r="N188" s="207"/>
      <c r="O188" s="194"/>
      <c r="P188" s="194"/>
      <c r="Q188" s="194"/>
      <c r="R188" s="194"/>
      <c r="S188" s="194"/>
      <c r="T188" s="20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7" t="s">
        <v>167</v>
      </c>
      <c r="AU188" s="17" t="s">
        <v>21</v>
      </c>
    </row>
    <row r="189" spans="1:65" s="2" customFormat="1" ht="6.95" customHeight="1">
      <c r="A189" s="33"/>
      <c r="B189" s="48"/>
      <c r="C189" s="49"/>
      <c r="D189" s="49"/>
      <c r="E189" s="49"/>
      <c r="F189" s="49"/>
      <c r="G189" s="49"/>
      <c r="H189" s="49"/>
      <c r="I189" s="49"/>
      <c r="J189" s="49"/>
      <c r="K189" s="49"/>
      <c r="L189" s="34"/>
      <c r="M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</row>
  </sheetData>
  <autoFilter ref="C124:K188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101 - Přechod pro chod...</vt:lpstr>
      <vt:lpstr>SO 102.1 - Část A - sjezd</vt:lpstr>
      <vt:lpstr>SO 102.2 - Část B - sjezd</vt:lpstr>
      <vt:lpstr>SO 103 - Dopravní značení</vt:lpstr>
      <vt:lpstr>SO 301 - Odvodnění komuni...</vt:lpstr>
      <vt:lpstr>SO 401 - Veřejné osvětlen...</vt:lpstr>
      <vt:lpstr>SO 801 - Rekultivace zele...</vt:lpstr>
      <vt:lpstr>VRN - Vedlejší rozpočtové...</vt:lpstr>
      <vt:lpstr>'Rekapitulace stavby'!Názvy_tisku</vt:lpstr>
      <vt:lpstr>'SO 101 - Přechod pro chod...'!Názvy_tisku</vt:lpstr>
      <vt:lpstr>'SO 102.1 - Část A - sjezd'!Názvy_tisku</vt:lpstr>
      <vt:lpstr>'SO 102.2 - Část B - sjezd'!Názvy_tisku</vt:lpstr>
      <vt:lpstr>'SO 103 - Dopravní značení'!Názvy_tisku</vt:lpstr>
      <vt:lpstr>'SO 301 - Odvodnění komuni...'!Názvy_tisku</vt:lpstr>
      <vt:lpstr>'SO 401 - Veřejné osvětlen...'!Názvy_tisku</vt:lpstr>
      <vt:lpstr>'SO 801 - Rekultivace zele...'!Názvy_tisku</vt:lpstr>
      <vt:lpstr>'VRN - Vedlejší rozpočtové...'!Názvy_tisku</vt:lpstr>
      <vt:lpstr>'Rekapitulace stavby'!Oblast_tisku</vt:lpstr>
      <vt:lpstr>'SO 101 - Přechod pro chod...'!Oblast_tisku</vt:lpstr>
      <vt:lpstr>'SO 102.1 - Část A - sjezd'!Oblast_tisku</vt:lpstr>
      <vt:lpstr>'SO 102.2 - Část B - sjezd'!Oblast_tisku</vt:lpstr>
      <vt:lpstr>'SO 103 - Dopravní značení'!Oblast_tisku</vt:lpstr>
      <vt:lpstr>'SO 301 - Odvodnění komuni...'!Oblast_tisku</vt:lpstr>
      <vt:lpstr>'SO 401 - Veřejné osvětlen...'!Oblast_tisku</vt:lpstr>
      <vt:lpstr>'SO 801 - Rekultivace zele...'!Oblast_tisku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DESKTOP-MGGI299\Veronika</dc:creator>
  <cp:lastModifiedBy>Monika</cp:lastModifiedBy>
  <cp:lastPrinted>2022-05-10T11:28:11Z</cp:lastPrinted>
  <dcterms:created xsi:type="dcterms:W3CDTF">2022-05-03T11:28:45Z</dcterms:created>
  <dcterms:modified xsi:type="dcterms:W3CDTF">2022-05-10T11:32:02Z</dcterms:modified>
</cp:coreProperties>
</file>